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80" yWindow="105" windowWidth="17340" windowHeight="9750" tabRatio="938"/>
  </bookViews>
  <sheets>
    <sheet name="Index" sheetId="21" r:id="rId1"/>
    <sheet name="Pop 1960-2025" sheetId="22" r:id="rId2"/>
    <sheet name="CitiesTowns-rankings" sheetId="4" r:id="rId3"/>
    <sheet name="COG Agencies Intercensal" sheetId="5" r:id="rId4"/>
    <sheet name="Age Pyramid10-14 Region" sheetId="18" r:id="rId5"/>
    <sheet name="Age Pyramid10-13 Region" sheetId="2" r:id="rId6"/>
    <sheet name="Age Pyramid00-10 Region" sheetId="1" r:id="rId7"/>
    <sheet name="Age Pyramid80-90" sheetId="8" r:id="rId8"/>
    <sheet name="CtyPyramid2014" sheetId="16" r:id="rId9"/>
    <sheet name="CtyPyramid2013" sheetId="23" r:id="rId10"/>
    <sheet name="2014Estimates" sheetId="17" r:id="rId11"/>
    <sheet name="2014estBroadAge" sheetId="19" r:id="rId12"/>
  </sheets>
  <calcPr calcId="125725"/>
</workbook>
</file>

<file path=xl/calcChain.xml><?xml version="1.0" encoding="utf-8"?>
<calcChain xmlns="http://schemas.openxmlformats.org/spreadsheetml/2006/main">
  <c r="L59" i="23"/>
  <c r="K59"/>
  <c r="J59"/>
  <c r="L58"/>
  <c r="K58"/>
  <c r="J58"/>
  <c r="L56"/>
  <c r="K56"/>
  <c r="J56"/>
  <c r="M51"/>
  <c r="L51"/>
  <c r="K51" s="1"/>
  <c r="I51"/>
  <c r="H51"/>
  <c r="G51" s="1"/>
  <c r="E59" s="1"/>
  <c r="E51"/>
  <c r="D51"/>
  <c r="M50"/>
  <c r="L50"/>
  <c r="K50" s="1"/>
  <c r="I50"/>
  <c r="H50"/>
  <c r="E50"/>
  <c r="D50"/>
  <c r="C50" s="1"/>
  <c r="M49"/>
  <c r="L57" s="1"/>
  <c r="L49"/>
  <c r="K49" s="1"/>
  <c r="I49"/>
  <c r="H49"/>
  <c r="G49" s="1"/>
  <c r="E49"/>
  <c r="D49"/>
  <c r="K48"/>
  <c r="G48"/>
  <c r="C48"/>
  <c r="K47"/>
  <c r="G47"/>
  <c r="C47"/>
  <c r="K46"/>
  <c r="G46"/>
  <c r="C46"/>
  <c r="K44"/>
  <c r="G44"/>
  <c r="C44"/>
  <c r="K43"/>
  <c r="G43"/>
  <c r="C43"/>
  <c r="K42"/>
  <c r="G42"/>
  <c r="C42"/>
  <c r="K41"/>
  <c r="G41"/>
  <c r="C41"/>
  <c r="K40"/>
  <c r="G40"/>
  <c r="C40"/>
  <c r="K39"/>
  <c r="G39"/>
  <c r="C39"/>
  <c r="K38"/>
  <c r="G38"/>
  <c r="C38"/>
  <c r="K37"/>
  <c r="G37"/>
  <c r="C37"/>
  <c r="K36"/>
  <c r="G36"/>
  <c r="C36"/>
  <c r="K35"/>
  <c r="G35"/>
  <c r="C35"/>
  <c r="K34"/>
  <c r="G34"/>
  <c r="C34"/>
  <c r="K33"/>
  <c r="G33"/>
  <c r="C33"/>
  <c r="K32"/>
  <c r="G32"/>
  <c r="C32"/>
  <c r="K31"/>
  <c r="G31"/>
  <c r="C31"/>
  <c r="K30"/>
  <c r="G30"/>
  <c r="C30"/>
  <c r="K29"/>
  <c r="G29"/>
  <c r="C29"/>
  <c r="K28"/>
  <c r="G28"/>
  <c r="C28"/>
  <c r="K27"/>
  <c r="G27"/>
  <c r="C27"/>
  <c r="D58" s="1"/>
  <c r="M26"/>
  <c r="L26"/>
  <c r="L55" s="1"/>
  <c r="I26"/>
  <c r="H26"/>
  <c r="E26"/>
  <c r="D26"/>
  <c r="J55" s="1"/>
  <c r="F30" i="22"/>
  <c r="F36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E30"/>
  <c r="D30"/>
  <c r="C30"/>
  <c r="B30"/>
  <c r="M6"/>
  <c r="L6"/>
  <c r="K6"/>
  <c r="J6"/>
  <c r="I6"/>
  <c r="H6"/>
  <c r="G6"/>
  <c r="F6"/>
  <c r="E6"/>
  <c r="D6"/>
  <c r="C6"/>
  <c r="B6"/>
  <c r="K55" i="23" l="1"/>
  <c r="G50"/>
  <c r="E58"/>
  <c r="C51"/>
  <c r="D59" s="1"/>
  <c r="C49"/>
  <c r="C26"/>
  <c r="F44" s="1"/>
  <c r="F59"/>
  <c r="N51"/>
  <c r="O34"/>
  <c r="N33"/>
  <c r="J36"/>
  <c r="N27"/>
  <c r="N29"/>
  <c r="J32"/>
  <c r="N46"/>
  <c r="T26"/>
  <c r="S26"/>
  <c r="N41"/>
  <c r="J50"/>
  <c r="K57"/>
  <c r="G26"/>
  <c r="J48" s="1"/>
  <c r="L54"/>
  <c r="E57"/>
  <c r="F57"/>
  <c r="K54"/>
  <c r="D57"/>
  <c r="F58"/>
  <c r="J57"/>
  <c r="K26"/>
  <c r="N35" s="1"/>
  <c r="J54"/>
  <c r="J42" i="19"/>
  <c r="I42"/>
  <c r="H42"/>
  <c r="G42"/>
  <c r="F42"/>
  <c r="E42"/>
  <c r="J41"/>
  <c r="I41"/>
  <c r="H41"/>
  <c r="G41"/>
  <c r="F41"/>
  <c r="E41"/>
  <c r="J40"/>
  <c r="I40"/>
  <c r="H40"/>
  <c r="G40"/>
  <c r="F40"/>
  <c r="E40"/>
  <c r="J39"/>
  <c r="I39"/>
  <c r="H39"/>
  <c r="G39"/>
  <c r="F39"/>
  <c r="E39"/>
  <c r="J38"/>
  <c r="I38"/>
  <c r="H38"/>
  <c r="G38"/>
  <c r="F38"/>
  <c r="E38"/>
  <c r="J37"/>
  <c r="I37"/>
  <c r="H37"/>
  <c r="G37"/>
  <c r="F37"/>
  <c r="E37"/>
  <c r="J36"/>
  <c r="I36"/>
  <c r="H36"/>
  <c r="G36"/>
  <c r="F36"/>
  <c r="E36"/>
  <c r="J35"/>
  <c r="I35"/>
  <c r="H35"/>
  <c r="G35"/>
  <c r="F35"/>
  <c r="E35"/>
  <c r="J34"/>
  <c r="I34"/>
  <c r="H34"/>
  <c r="G34"/>
  <c r="F34"/>
  <c r="E34"/>
  <c r="J33"/>
  <c r="I33"/>
  <c r="H33"/>
  <c r="G33"/>
  <c r="F33"/>
  <c r="E33"/>
  <c r="J32"/>
  <c r="I32"/>
  <c r="H32"/>
  <c r="G32"/>
  <c r="F32"/>
  <c r="E32"/>
  <c r="J31"/>
  <c r="I31"/>
  <c r="H31"/>
  <c r="G31"/>
  <c r="F31"/>
  <c r="E31"/>
  <c r="J30"/>
  <c r="I30"/>
  <c r="H30"/>
  <c r="G30"/>
  <c r="F30"/>
  <c r="E30"/>
  <c r="J29"/>
  <c r="I29"/>
  <c r="H29"/>
  <c r="G29"/>
  <c r="F29"/>
  <c r="E29"/>
  <c r="J28"/>
  <c r="I28"/>
  <c r="H28"/>
  <c r="G28"/>
  <c r="F28"/>
  <c r="E28"/>
  <c r="J27"/>
  <c r="I27"/>
  <c r="H27"/>
  <c r="G27"/>
  <c r="F27"/>
  <c r="E27"/>
  <c r="J26"/>
  <c r="I26"/>
  <c r="H26"/>
  <c r="G26"/>
  <c r="F26"/>
  <c r="E26"/>
  <c r="J25"/>
  <c r="I25"/>
  <c r="H25"/>
  <c r="G25"/>
  <c r="F25"/>
  <c r="E25"/>
  <c r="J24"/>
  <c r="I24"/>
  <c r="H24"/>
  <c r="G24"/>
  <c r="F24"/>
  <c r="E24"/>
  <c r="J23"/>
  <c r="I23"/>
  <c r="H23"/>
  <c r="G23"/>
  <c r="F23"/>
  <c r="E23"/>
  <c r="J22"/>
  <c r="I22"/>
  <c r="H22"/>
  <c r="G22"/>
  <c r="F22"/>
  <c r="E22"/>
  <c r="J21"/>
  <c r="I21"/>
  <c r="H21"/>
  <c r="G21"/>
  <c r="F21"/>
  <c r="E21"/>
  <c r="J20"/>
  <c r="I20"/>
  <c r="H20"/>
  <c r="G20"/>
  <c r="F20"/>
  <c r="E20"/>
  <c r="J19"/>
  <c r="I19"/>
  <c r="H19"/>
  <c r="G19"/>
  <c r="F19"/>
  <c r="E19"/>
  <c r="J18"/>
  <c r="I18"/>
  <c r="H18"/>
  <c r="G18"/>
  <c r="F18"/>
  <c r="E18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4"/>
  <c r="I14"/>
  <c r="H14"/>
  <c r="G14"/>
  <c r="F14"/>
  <c r="E14"/>
  <c r="J13"/>
  <c r="I13"/>
  <c r="H13"/>
  <c r="G13"/>
  <c r="F13"/>
  <c r="E13"/>
  <c r="J12"/>
  <c r="I12"/>
  <c r="H12"/>
  <c r="G12"/>
  <c r="F12"/>
  <c r="E12"/>
  <c r="J11"/>
  <c r="I11"/>
  <c r="H11"/>
  <c r="G11"/>
  <c r="F11"/>
  <c r="E11"/>
  <c r="J10"/>
  <c r="I10"/>
  <c r="H10"/>
  <c r="G10"/>
  <c r="F10"/>
  <c r="E10"/>
  <c r="J9"/>
  <c r="I9"/>
  <c r="H9"/>
  <c r="G9"/>
  <c r="F9"/>
  <c r="E9"/>
  <c r="J8"/>
  <c r="I8"/>
  <c r="H8"/>
  <c r="G8"/>
  <c r="F8"/>
  <c r="E8"/>
  <c r="J7"/>
  <c r="I7"/>
  <c r="H7"/>
  <c r="G7"/>
  <c r="F7"/>
  <c r="E7"/>
  <c r="J6"/>
  <c r="I6"/>
  <c r="H6"/>
  <c r="G6"/>
  <c r="F6"/>
  <c r="E6"/>
  <c r="AJ103" i="17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74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0"/>
  <c r="AB50" s="1"/>
  <c r="AA50"/>
  <c r="Z50"/>
  <c r="Y50" s="1"/>
  <c r="AJ48"/>
  <c r="AJ47"/>
  <c r="AJ46"/>
  <c r="AJ45"/>
  <c r="AJ44"/>
  <c r="AJ43"/>
  <c r="AJ42"/>
  <c r="AJ41"/>
  <c r="AJ40"/>
  <c r="AJ39"/>
  <c r="AJ38"/>
  <c r="AJ37"/>
  <c r="AJ36"/>
  <c r="AJ35"/>
  <c r="AJ34"/>
  <c r="AB34"/>
  <c r="AA34"/>
  <c r="Z34"/>
  <c r="Y34"/>
  <c r="AJ33"/>
  <c r="AJ32"/>
  <c r="AJ31"/>
  <c r="L59" i="16"/>
  <c r="K59"/>
  <c r="J59"/>
  <c r="L58"/>
  <c r="K58"/>
  <c r="J58"/>
  <c r="J57"/>
  <c r="L56"/>
  <c r="K56"/>
  <c r="J56"/>
  <c r="K55"/>
  <c r="L54"/>
  <c r="M51"/>
  <c r="L51"/>
  <c r="K51" s="1"/>
  <c r="I51"/>
  <c r="H51"/>
  <c r="G51" s="1"/>
  <c r="E51"/>
  <c r="D51"/>
  <c r="C51" s="1"/>
  <c r="M50"/>
  <c r="L50"/>
  <c r="I50"/>
  <c r="H50"/>
  <c r="G50" s="1"/>
  <c r="E50"/>
  <c r="D50"/>
  <c r="C50"/>
  <c r="M49"/>
  <c r="L49"/>
  <c r="L57" s="1"/>
  <c r="I49"/>
  <c r="H49"/>
  <c r="K57" s="1"/>
  <c r="E49"/>
  <c r="D49"/>
  <c r="C49"/>
  <c r="K48"/>
  <c r="G48"/>
  <c r="C48"/>
  <c r="K47"/>
  <c r="G47"/>
  <c r="C47"/>
  <c r="K46"/>
  <c r="G46"/>
  <c r="J46" s="1"/>
  <c r="C46"/>
  <c r="K44"/>
  <c r="G44"/>
  <c r="C44"/>
  <c r="K43"/>
  <c r="G43"/>
  <c r="J43" s="1"/>
  <c r="C43"/>
  <c r="K42"/>
  <c r="G42"/>
  <c r="C42"/>
  <c r="K41"/>
  <c r="G41"/>
  <c r="J41" s="1"/>
  <c r="C41"/>
  <c r="K40"/>
  <c r="G40"/>
  <c r="C40"/>
  <c r="K39"/>
  <c r="G39"/>
  <c r="J39" s="1"/>
  <c r="C39"/>
  <c r="K38"/>
  <c r="G38"/>
  <c r="C38"/>
  <c r="K37"/>
  <c r="G37"/>
  <c r="J37" s="1"/>
  <c r="C37"/>
  <c r="K36"/>
  <c r="G36"/>
  <c r="C36"/>
  <c r="K35"/>
  <c r="G35"/>
  <c r="J35" s="1"/>
  <c r="C35"/>
  <c r="K34"/>
  <c r="G34"/>
  <c r="C34"/>
  <c r="K33"/>
  <c r="G33"/>
  <c r="J33" s="1"/>
  <c r="C33"/>
  <c r="K32"/>
  <c r="G32"/>
  <c r="C32"/>
  <c r="K31"/>
  <c r="G31"/>
  <c r="C31"/>
  <c r="K30"/>
  <c r="G30"/>
  <c r="C30"/>
  <c r="R29"/>
  <c r="K29"/>
  <c r="G29"/>
  <c r="C29"/>
  <c r="K28"/>
  <c r="F57" s="1"/>
  <c r="G28"/>
  <c r="C28"/>
  <c r="Q27"/>
  <c r="K27"/>
  <c r="G27"/>
  <c r="E58" s="1"/>
  <c r="C27"/>
  <c r="D57" s="1"/>
  <c r="M26"/>
  <c r="L26"/>
  <c r="I26"/>
  <c r="R26" s="1"/>
  <c r="H26"/>
  <c r="Q26" s="1"/>
  <c r="G26"/>
  <c r="R30" s="1"/>
  <c r="E26"/>
  <c r="D26"/>
  <c r="C26" s="1"/>
  <c r="N39" i="23" l="1"/>
  <c r="N43"/>
  <c r="J44"/>
  <c r="J42"/>
  <c r="J30"/>
  <c r="R26"/>
  <c r="P33"/>
  <c r="P44"/>
  <c r="O32"/>
  <c r="O31"/>
  <c r="P38"/>
  <c r="P29"/>
  <c r="P30"/>
  <c r="F42"/>
  <c r="P28"/>
  <c r="P27"/>
  <c r="P43"/>
  <c r="O27"/>
  <c r="O43"/>
  <c r="F46"/>
  <c r="F48"/>
  <c r="F32"/>
  <c r="P32"/>
  <c r="F43"/>
  <c r="F41"/>
  <c r="P41"/>
  <c r="F50"/>
  <c r="O41"/>
  <c r="F31"/>
  <c r="O38"/>
  <c r="P34"/>
  <c r="P26"/>
  <c r="P40"/>
  <c r="F40"/>
  <c r="F30"/>
  <c r="F51"/>
  <c r="F39"/>
  <c r="F35"/>
  <c r="P39"/>
  <c r="F37"/>
  <c r="O39"/>
  <c r="F26"/>
  <c r="F28"/>
  <c r="P42"/>
  <c r="P31"/>
  <c r="F34"/>
  <c r="O30"/>
  <c r="F49"/>
  <c r="F38"/>
  <c r="F27"/>
  <c r="F33"/>
  <c r="P37"/>
  <c r="F29"/>
  <c r="O37"/>
  <c r="O28"/>
  <c r="F36"/>
  <c r="O42"/>
  <c r="O33"/>
  <c r="P36"/>
  <c r="O29"/>
  <c r="F47"/>
  <c r="O40"/>
  <c r="O44"/>
  <c r="P35"/>
  <c r="O36"/>
  <c r="O35"/>
  <c r="O26"/>
  <c r="N49"/>
  <c r="N31"/>
  <c r="N37"/>
  <c r="N42"/>
  <c r="N40"/>
  <c r="N38"/>
  <c r="N36"/>
  <c r="N28"/>
  <c r="S43"/>
  <c r="S35"/>
  <c r="S33"/>
  <c r="T41"/>
  <c r="T39"/>
  <c r="T31"/>
  <c r="S44"/>
  <c r="S42"/>
  <c r="S40"/>
  <c r="S38"/>
  <c r="S36"/>
  <c r="S34"/>
  <c r="S32"/>
  <c r="S30"/>
  <c r="S28"/>
  <c r="N50"/>
  <c r="N48"/>
  <c r="N34"/>
  <c r="N26"/>
  <c r="S41"/>
  <c r="S39"/>
  <c r="S29"/>
  <c r="T33"/>
  <c r="T44"/>
  <c r="T42"/>
  <c r="T40"/>
  <c r="T38"/>
  <c r="T36"/>
  <c r="T34"/>
  <c r="T32"/>
  <c r="T30"/>
  <c r="T28"/>
  <c r="N44"/>
  <c r="N30"/>
  <c r="S31"/>
  <c r="N47"/>
  <c r="T35"/>
  <c r="N32"/>
  <c r="S37"/>
  <c r="S27"/>
  <c r="T43"/>
  <c r="T37"/>
  <c r="T29"/>
  <c r="T27"/>
  <c r="R44"/>
  <c r="R42"/>
  <c r="R40"/>
  <c r="R38"/>
  <c r="R36"/>
  <c r="R34"/>
  <c r="R32"/>
  <c r="R30"/>
  <c r="R28"/>
  <c r="J26"/>
  <c r="J51"/>
  <c r="R33"/>
  <c r="J37"/>
  <c r="J29"/>
  <c r="Q30"/>
  <c r="J49"/>
  <c r="J47"/>
  <c r="R43"/>
  <c r="R41"/>
  <c r="R39"/>
  <c r="R31"/>
  <c r="J46"/>
  <c r="J39"/>
  <c r="J27"/>
  <c r="Q28"/>
  <c r="R37"/>
  <c r="R27"/>
  <c r="J43"/>
  <c r="J41"/>
  <c r="J33"/>
  <c r="J31"/>
  <c r="Q44"/>
  <c r="Q36"/>
  <c r="Q34"/>
  <c r="Q43"/>
  <c r="Q41"/>
  <c r="Q39"/>
  <c r="Q37"/>
  <c r="Q35"/>
  <c r="Q33"/>
  <c r="Q31"/>
  <c r="Q29"/>
  <c r="Q27"/>
  <c r="R35"/>
  <c r="R29"/>
  <c r="J35"/>
  <c r="Q42"/>
  <c r="Q40"/>
  <c r="Q38"/>
  <c r="Q32"/>
  <c r="Q26"/>
  <c r="J34"/>
  <c r="J40"/>
  <c r="J38"/>
  <c r="J28"/>
  <c r="O43" i="16"/>
  <c r="O41"/>
  <c r="O39"/>
  <c r="O37"/>
  <c r="O35"/>
  <c r="O33"/>
  <c r="F47"/>
  <c r="P33"/>
  <c r="O31"/>
  <c r="O29"/>
  <c r="F28"/>
  <c r="P29"/>
  <c r="O27"/>
  <c r="F41"/>
  <c r="F39"/>
  <c r="F37"/>
  <c r="F35"/>
  <c r="F33"/>
  <c r="P27"/>
  <c r="O40"/>
  <c r="O38"/>
  <c r="O32"/>
  <c r="P43"/>
  <c r="P41"/>
  <c r="P39"/>
  <c r="P37"/>
  <c r="P35"/>
  <c r="F46"/>
  <c r="F43"/>
  <c r="O44"/>
  <c r="O42"/>
  <c r="O36"/>
  <c r="F31"/>
  <c r="O34"/>
  <c r="F29"/>
  <c r="P44"/>
  <c r="P42"/>
  <c r="P40"/>
  <c r="P38"/>
  <c r="P36"/>
  <c r="P34"/>
  <c r="P32"/>
  <c r="O30"/>
  <c r="O28"/>
  <c r="P30"/>
  <c r="P28"/>
  <c r="F26"/>
  <c r="F48"/>
  <c r="F44"/>
  <c r="F42"/>
  <c r="F40"/>
  <c r="F38"/>
  <c r="F36"/>
  <c r="F34"/>
  <c r="F32"/>
  <c r="P26"/>
  <c r="J51"/>
  <c r="E59"/>
  <c r="F49"/>
  <c r="D59"/>
  <c r="F51"/>
  <c r="F50"/>
  <c r="J50"/>
  <c r="F59"/>
  <c r="F30"/>
  <c r="J27"/>
  <c r="Q28"/>
  <c r="Q30"/>
  <c r="R32"/>
  <c r="R34"/>
  <c r="R36"/>
  <c r="R38"/>
  <c r="R40"/>
  <c r="R42"/>
  <c r="R44"/>
  <c r="J55"/>
  <c r="O26"/>
  <c r="J29"/>
  <c r="J31"/>
  <c r="Q32"/>
  <c r="Q34"/>
  <c r="Q36"/>
  <c r="Q38"/>
  <c r="Q40"/>
  <c r="Q42"/>
  <c r="Q44"/>
  <c r="K50"/>
  <c r="F27"/>
  <c r="R27"/>
  <c r="K54"/>
  <c r="J54" s="1"/>
  <c r="E57"/>
  <c r="K26"/>
  <c r="Q29"/>
  <c r="R35"/>
  <c r="R37"/>
  <c r="R39"/>
  <c r="R41"/>
  <c r="R43"/>
  <c r="J47"/>
  <c r="S26"/>
  <c r="J30"/>
  <c r="Q31"/>
  <c r="P31" s="1"/>
  <c r="Q35"/>
  <c r="Q37"/>
  <c r="Q39"/>
  <c r="Q41"/>
  <c r="Q43"/>
  <c r="D58"/>
  <c r="F58"/>
  <c r="J28"/>
  <c r="R33"/>
  <c r="K49"/>
  <c r="J26"/>
  <c r="J40"/>
  <c r="J42"/>
  <c r="J44"/>
  <c r="J48"/>
  <c r="R31"/>
  <c r="Q33"/>
  <c r="J32"/>
  <c r="J34"/>
  <c r="J36"/>
  <c r="J38"/>
  <c r="R28"/>
  <c r="G49"/>
  <c r="L55"/>
  <c r="K59" i="18"/>
  <c r="L59" s="1"/>
  <c r="J59"/>
  <c r="S44" i="16" l="1"/>
  <c r="S42"/>
  <c r="S40"/>
  <c r="S38"/>
  <c r="S36"/>
  <c r="S34"/>
  <c r="S32"/>
  <c r="T34"/>
  <c r="S30"/>
  <c r="S28"/>
  <c r="N27"/>
  <c r="T30"/>
  <c r="N48"/>
  <c r="N44"/>
  <c r="N42"/>
  <c r="S43"/>
  <c r="S35"/>
  <c r="S33"/>
  <c r="N30"/>
  <c r="T44"/>
  <c r="T42"/>
  <c r="T40"/>
  <c r="T38"/>
  <c r="T36"/>
  <c r="T32"/>
  <c r="T28"/>
  <c r="N40"/>
  <c r="N38"/>
  <c r="N36"/>
  <c r="S39"/>
  <c r="N28"/>
  <c r="N34"/>
  <c r="N32"/>
  <c r="S41"/>
  <c r="S37"/>
  <c r="S31"/>
  <c r="T43"/>
  <c r="T41"/>
  <c r="T39"/>
  <c r="T37"/>
  <c r="T35"/>
  <c r="T33"/>
  <c r="T31"/>
  <c r="S29"/>
  <c r="N26"/>
  <c r="T29"/>
  <c r="S27"/>
  <c r="N46"/>
  <c r="N43"/>
  <c r="N41"/>
  <c r="N39"/>
  <c r="N37"/>
  <c r="N35"/>
  <c r="N33"/>
  <c r="T27"/>
  <c r="T26"/>
  <c r="N47"/>
  <c r="N51"/>
  <c r="J49"/>
  <c r="N49"/>
  <c r="N50"/>
  <c r="N29"/>
  <c r="N31"/>
  <c r="K58" i="18"/>
  <c r="J58"/>
  <c r="K56"/>
  <c r="J56"/>
  <c r="F56"/>
  <c r="F55" l="1"/>
  <c r="F54"/>
  <c r="I51"/>
  <c r="H51"/>
  <c r="G51" s="1"/>
  <c r="E51"/>
  <c r="D51"/>
  <c r="C51" s="1"/>
  <c r="I50"/>
  <c r="H50"/>
  <c r="G50" s="1"/>
  <c r="E50"/>
  <c r="D50"/>
  <c r="C50" l="1"/>
  <c r="I49"/>
  <c r="H49"/>
  <c r="G49"/>
  <c r="E49"/>
  <c r="D49"/>
  <c r="C49"/>
  <c r="L48" s="1"/>
  <c r="K48"/>
  <c r="G48"/>
  <c r="C48"/>
  <c r="G47"/>
  <c r="C47"/>
  <c r="G46"/>
  <c r="C46"/>
  <c r="K44"/>
  <c r="G44"/>
  <c r="C44"/>
  <c r="K43"/>
  <c r="G43"/>
  <c r="C43"/>
  <c r="K42"/>
  <c r="G42"/>
  <c r="C42"/>
  <c r="L41"/>
  <c r="K41"/>
  <c r="G41"/>
  <c r="C41"/>
  <c r="K40"/>
  <c r="G40"/>
  <c r="C40"/>
  <c r="K39"/>
  <c r="G39"/>
  <c r="C39"/>
  <c r="G38"/>
  <c r="C38"/>
  <c r="G37"/>
  <c r="C37"/>
  <c r="G36"/>
  <c r="C36"/>
  <c r="G35"/>
  <c r="C35"/>
  <c r="G34"/>
  <c r="K34" s="1"/>
  <c r="C34"/>
  <c r="G33"/>
  <c r="C33"/>
  <c r="G32"/>
  <c r="K32" s="1"/>
  <c r="C32"/>
  <c r="G31"/>
  <c r="E59" s="1"/>
  <c r="C31"/>
  <c r="G30"/>
  <c r="C30"/>
  <c r="G29"/>
  <c r="C29"/>
  <c r="G28"/>
  <c r="K28" s="1"/>
  <c r="C28"/>
  <c r="G27"/>
  <c r="K27" s="1"/>
  <c r="C27"/>
  <c r="I26"/>
  <c r="H26"/>
  <c r="E26"/>
  <c r="D26"/>
  <c r="K59" i="2"/>
  <c r="J59"/>
  <c r="K58"/>
  <c r="L58" s="1"/>
  <c r="J58"/>
  <c r="K56"/>
  <c r="J56"/>
  <c r="F56"/>
  <c r="F55"/>
  <c r="F54"/>
  <c r="I51"/>
  <c r="H51"/>
  <c r="G51" s="1"/>
  <c r="E51"/>
  <c r="D51"/>
  <c r="I50"/>
  <c r="H50"/>
  <c r="G50"/>
  <c r="E50"/>
  <c r="D50"/>
  <c r="I49"/>
  <c r="H49"/>
  <c r="E49"/>
  <c r="D49"/>
  <c r="J57" s="1"/>
  <c r="C49"/>
  <c r="F49" s="1"/>
  <c r="G48"/>
  <c r="K48" s="1"/>
  <c r="L48" s="1"/>
  <c r="C48"/>
  <c r="G47"/>
  <c r="K47" s="1"/>
  <c r="C47"/>
  <c r="L46" s="1"/>
  <c r="K46"/>
  <c r="G46"/>
  <c r="C46"/>
  <c r="G44"/>
  <c r="C44"/>
  <c r="F44" s="1"/>
  <c r="G43"/>
  <c r="C43"/>
  <c r="G42"/>
  <c r="C42"/>
  <c r="G41"/>
  <c r="K41" s="1"/>
  <c r="C41"/>
  <c r="G40"/>
  <c r="C40"/>
  <c r="K39"/>
  <c r="L39" s="1"/>
  <c r="G39"/>
  <c r="C39"/>
  <c r="G38"/>
  <c r="C38"/>
  <c r="G37"/>
  <c r="C37"/>
  <c r="K37" s="1"/>
  <c r="G36"/>
  <c r="C36"/>
  <c r="K35"/>
  <c r="L35" s="1"/>
  <c r="G35"/>
  <c r="C35"/>
  <c r="G34"/>
  <c r="C34"/>
  <c r="K33"/>
  <c r="G33"/>
  <c r="C33"/>
  <c r="G32"/>
  <c r="C32"/>
  <c r="G31"/>
  <c r="C31"/>
  <c r="G30"/>
  <c r="C30"/>
  <c r="G29"/>
  <c r="K29" s="1"/>
  <c r="C29"/>
  <c r="G28"/>
  <c r="K28" s="1"/>
  <c r="C28"/>
  <c r="G27"/>
  <c r="E57" s="1"/>
  <c r="C27"/>
  <c r="I26"/>
  <c r="H26"/>
  <c r="G26" s="1"/>
  <c r="E26"/>
  <c r="P26" s="1"/>
  <c r="D26"/>
  <c r="C26" s="1"/>
  <c r="K59" i="1"/>
  <c r="K58"/>
  <c r="L58" s="1"/>
  <c r="J58"/>
  <c r="Q35" i="2" l="1"/>
  <c r="J44"/>
  <c r="R38"/>
  <c r="R36"/>
  <c r="Q39"/>
  <c r="J35"/>
  <c r="Q29"/>
  <c r="R27"/>
  <c r="Q41"/>
  <c r="R39"/>
  <c r="R29"/>
  <c r="Q38"/>
  <c r="Q37"/>
  <c r="Q36"/>
  <c r="R35"/>
  <c r="R37"/>
  <c r="J32"/>
  <c r="Q27"/>
  <c r="J34"/>
  <c r="Q30"/>
  <c r="Q28"/>
  <c r="J48"/>
  <c r="Q42"/>
  <c r="Q40"/>
  <c r="Q43"/>
  <c r="R41"/>
  <c r="R40"/>
  <c r="Q31"/>
  <c r="J26"/>
  <c r="Q44"/>
  <c r="R43"/>
  <c r="J39"/>
  <c r="J38"/>
  <c r="Q34"/>
  <c r="Q33"/>
  <c r="Q32"/>
  <c r="R31"/>
  <c r="K26"/>
  <c r="J47"/>
  <c r="R44"/>
  <c r="R34"/>
  <c r="R33"/>
  <c r="R32"/>
  <c r="J28"/>
  <c r="R30"/>
  <c r="R28"/>
  <c r="P38"/>
  <c r="P37"/>
  <c r="P36"/>
  <c r="O27"/>
  <c r="O41"/>
  <c r="L41" s="1"/>
  <c r="O40"/>
  <c r="L40" s="1"/>
  <c r="P28"/>
  <c r="O43"/>
  <c r="P41"/>
  <c r="O31"/>
  <c r="F38"/>
  <c r="O34"/>
  <c r="O32"/>
  <c r="L32" s="1"/>
  <c r="O39"/>
  <c r="O30"/>
  <c r="O29"/>
  <c r="L29" s="1"/>
  <c r="O28"/>
  <c r="L28" s="1"/>
  <c r="P27"/>
  <c r="F26"/>
  <c r="F48"/>
  <c r="O42"/>
  <c r="P39"/>
  <c r="P30"/>
  <c r="P29"/>
  <c r="P42"/>
  <c r="P40"/>
  <c r="F36"/>
  <c r="F27"/>
  <c r="O44"/>
  <c r="L44" s="1"/>
  <c r="P43"/>
  <c r="F39"/>
  <c r="F37"/>
  <c r="O33"/>
  <c r="L33" s="1"/>
  <c r="P31"/>
  <c r="P44"/>
  <c r="P34"/>
  <c r="P33"/>
  <c r="P32"/>
  <c r="F43"/>
  <c r="F40"/>
  <c r="O35"/>
  <c r="F31"/>
  <c r="F30"/>
  <c r="F29"/>
  <c r="F42"/>
  <c r="F41"/>
  <c r="O38"/>
  <c r="O37"/>
  <c r="L37" s="1"/>
  <c r="O36"/>
  <c r="L36" s="1"/>
  <c r="P35"/>
  <c r="J37"/>
  <c r="J40"/>
  <c r="J36"/>
  <c r="K50"/>
  <c r="F33"/>
  <c r="J43"/>
  <c r="F28"/>
  <c r="F32"/>
  <c r="J42"/>
  <c r="J51"/>
  <c r="J31"/>
  <c r="F35"/>
  <c r="J41"/>
  <c r="J30"/>
  <c r="F34"/>
  <c r="F46"/>
  <c r="J29"/>
  <c r="O26"/>
  <c r="L26" s="1"/>
  <c r="J50"/>
  <c r="K51"/>
  <c r="L51" s="1"/>
  <c r="D57"/>
  <c r="L56" s="1"/>
  <c r="E59"/>
  <c r="K27"/>
  <c r="L27" s="1"/>
  <c r="K36"/>
  <c r="J27"/>
  <c r="R42"/>
  <c r="F47"/>
  <c r="K32"/>
  <c r="K44"/>
  <c r="G49"/>
  <c r="K55"/>
  <c r="J55" s="1"/>
  <c r="R26"/>
  <c r="Q26"/>
  <c r="K31"/>
  <c r="L31" s="1"/>
  <c r="K40"/>
  <c r="K43"/>
  <c r="L43" s="1"/>
  <c r="L47"/>
  <c r="C50"/>
  <c r="F50" s="1"/>
  <c r="C51"/>
  <c r="J54"/>
  <c r="L55"/>
  <c r="J33"/>
  <c r="J46"/>
  <c r="F58"/>
  <c r="E58"/>
  <c r="D58" s="1"/>
  <c r="D59" i="18"/>
  <c r="L58" s="1"/>
  <c r="F48"/>
  <c r="F30"/>
  <c r="F34"/>
  <c r="J37"/>
  <c r="D57"/>
  <c r="L56" s="1"/>
  <c r="J54"/>
  <c r="J44"/>
  <c r="K49"/>
  <c r="L49" s="1"/>
  <c r="J55"/>
  <c r="F44"/>
  <c r="C26"/>
  <c r="K35"/>
  <c r="K36"/>
  <c r="K38"/>
  <c r="F46"/>
  <c r="K31"/>
  <c r="F40"/>
  <c r="F41"/>
  <c r="K57"/>
  <c r="J57" s="1"/>
  <c r="F37"/>
  <c r="F49"/>
  <c r="E58"/>
  <c r="E57"/>
  <c r="K54"/>
  <c r="L54" s="1"/>
  <c r="K55"/>
  <c r="F32"/>
  <c r="F28"/>
  <c r="F33"/>
  <c r="K47"/>
  <c r="L47" s="1"/>
  <c r="G26"/>
  <c r="F56" i="1"/>
  <c r="F55"/>
  <c r="F54"/>
  <c r="I51"/>
  <c r="H51"/>
  <c r="G51" s="1"/>
  <c r="I50"/>
  <c r="H50"/>
  <c r="E50"/>
  <c r="D50"/>
  <c r="C50" l="1"/>
  <c r="G50"/>
  <c r="J49" i="2"/>
  <c r="K49"/>
  <c r="L50"/>
  <c r="F51"/>
  <c r="D59"/>
  <c r="F57"/>
  <c r="F59"/>
  <c r="D58" i="18"/>
  <c r="L57" s="1"/>
  <c r="Q41"/>
  <c r="P41" s="1"/>
  <c r="Q40"/>
  <c r="Q39"/>
  <c r="R38"/>
  <c r="R36"/>
  <c r="R35"/>
  <c r="R39"/>
  <c r="Q37"/>
  <c r="R30"/>
  <c r="Q38"/>
  <c r="R28"/>
  <c r="Q44"/>
  <c r="Q42"/>
  <c r="R41"/>
  <c r="R40"/>
  <c r="Q34"/>
  <c r="Q28"/>
  <c r="R37"/>
  <c r="Q35"/>
  <c r="R31"/>
  <c r="R27"/>
  <c r="J51"/>
  <c r="R44"/>
  <c r="Q43"/>
  <c r="R42"/>
  <c r="J34"/>
  <c r="J33"/>
  <c r="J32"/>
  <c r="J31"/>
  <c r="J30"/>
  <c r="J29"/>
  <c r="J28"/>
  <c r="J27"/>
  <c r="Q32"/>
  <c r="Q36"/>
  <c r="R32"/>
  <c r="R43"/>
  <c r="J26"/>
  <c r="J50"/>
  <c r="J41"/>
  <c r="J40"/>
  <c r="J39"/>
  <c r="K26"/>
  <c r="J49"/>
  <c r="J48"/>
  <c r="J46"/>
  <c r="J42"/>
  <c r="Q33"/>
  <c r="Q30"/>
  <c r="Q29"/>
  <c r="Q26"/>
  <c r="P26" s="1"/>
  <c r="O26" s="1"/>
  <c r="L26" s="1"/>
  <c r="J43"/>
  <c r="R33"/>
  <c r="Q31"/>
  <c r="R29"/>
  <c r="Q27"/>
  <c r="R26"/>
  <c r="R34"/>
  <c r="L59" i="2"/>
  <c r="P44" i="18"/>
  <c r="O43"/>
  <c r="L43" s="1"/>
  <c r="P42"/>
  <c r="F35"/>
  <c r="F51"/>
  <c r="P43"/>
  <c r="F38"/>
  <c r="P38"/>
  <c r="O44"/>
  <c r="L44" s="1"/>
  <c r="P40"/>
  <c r="F39"/>
  <c r="O42"/>
  <c r="L42" s="1"/>
  <c r="P39"/>
  <c r="F26"/>
  <c r="O33"/>
  <c r="O30"/>
  <c r="O29"/>
  <c r="F43"/>
  <c r="O37"/>
  <c r="O34"/>
  <c r="L34" s="1"/>
  <c r="P33"/>
  <c r="O32"/>
  <c r="L32" s="1"/>
  <c r="O31"/>
  <c r="L31" s="1"/>
  <c r="P30"/>
  <c r="P29"/>
  <c r="O28"/>
  <c r="L28" s="1"/>
  <c r="O27"/>
  <c r="L27" s="1"/>
  <c r="F50"/>
  <c r="O38"/>
  <c r="L38" s="1"/>
  <c r="P37"/>
  <c r="O36"/>
  <c r="L36" s="1"/>
  <c r="O35"/>
  <c r="L35" s="1"/>
  <c r="P34"/>
  <c r="P32"/>
  <c r="P31"/>
  <c r="P28"/>
  <c r="P27"/>
  <c r="O40"/>
  <c r="L40" s="1"/>
  <c r="O39"/>
  <c r="L39" s="1"/>
  <c r="P36"/>
  <c r="P35"/>
  <c r="O41"/>
  <c r="F57"/>
  <c r="J36"/>
  <c r="F59"/>
  <c r="F27"/>
  <c r="F47"/>
  <c r="F42"/>
  <c r="J35"/>
  <c r="J47"/>
  <c r="L55"/>
  <c r="F31"/>
  <c r="F29"/>
  <c r="F36"/>
  <c r="J38"/>
  <c r="I49" i="1"/>
  <c r="H49"/>
  <c r="E49"/>
  <c r="D49"/>
  <c r="G48"/>
  <c r="G47"/>
  <c r="C47"/>
  <c r="C46"/>
  <c r="G44"/>
  <c r="C44"/>
  <c r="K44" s="1"/>
  <c r="G43"/>
  <c r="J43" s="1"/>
  <c r="C43"/>
  <c r="K42"/>
  <c r="L42" s="1"/>
  <c r="G42"/>
  <c r="C42"/>
  <c r="G41"/>
  <c r="C41"/>
  <c r="G40"/>
  <c r="C40"/>
  <c r="G39"/>
  <c r="C39"/>
  <c r="K39" s="1"/>
  <c r="L39" s="1"/>
  <c r="G38"/>
  <c r="K38" s="1"/>
  <c r="L38" s="1"/>
  <c r="C38"/>
  <c r="G37"/>
  <c r="C37"/>
  <c r="G36"/>
  <c r="C36"/>
  <c r="G35"/>
  <c r="J35" s="1"/>
  <c r="C35"/>
  <c r="K34"/>
  <c r="L34" s="1"/>
  <c r="G34"/>
  <c r="C34"/>
  <c r="G33"/>
  <c r="C33"/>
  <c r="G32"/>
  <c r="C32"/>
  <c r="G31"/>
  <c r="C31"/>
  <c r="K31" s="1"/>
  <c r="L31" s="1"/>
  <c r="G30"/>
  <c r="K30" s="1"/>
  <c r="L30" s="1"/>
  <c r="C30"/>
  <c r="G29"/>
  <c r="C29"/>
  <c r="G28"/>
  <c r="C28"/>
  <c r="G27"/>
  <c r="J27" s="1"/>
  <c r="C27"/>
  <c r="I26"/>
  <c r="R26" s="1"/>
  <c r="H26"/>
  <c r="G26" s="1"/>
  <c r="E26"/>
  <c r="D26"/>
  <c r="L59" i="8"/>
  <c r="K59"/>
  <c r="J59"/>
  <c r="F59"/>
  <c r="E59" s="1"/>
  <c r="D59"/>
  <c r="L58"/>
  <c r="K58"/>
  <c r="J58"/>
  <c r="F58"/>
  <c r="E58"/>
  <c r="D58"/>
  <c r="L57"/>
  <c r="K57"/>
  <c r="J57"/>
  <c r="F57" s="1"/>
  <c r="E57"/>
  <c r="D57"/>
  <c r="L56" s="1"/>
  <c r="K56"/>
  <c r="J56"/>
  <c r="F56"/>
  <c r="L55"/>
  <c r="K55"/>
  <c r="J55"/>
  <c r="F55"/>
  <c r="L54" s="1"/>
  <c r="K54"/>
  <c r="J54"/>
  <c r="F54"/>
  <c r="L51" s="1"/>
  <c r="K51"/>
  <c r="J51"/>
  <c r="I51"/>
  <c r="H51"/>
  <c r="G51"/>
  <c r="F51"/>
  <c r="E51"/>
  <c r="D51"/>
  <c r="C51"/>
  <c r="L50" s="1"/>
  <c r="K50" s="1"/>
  <c r="J50"/>
  <c r="I50"/>
  <c r="H50"/>
  <c r="G50"/>
  <c r="F50"/>
  <c r="E50"/>
  <c r="D50"/>
  <c r="C50" s="1"/>
  <c r="L49"/>
  <c r="K49"/>
  <c r="J49"/>
  <c r="I49"/>
  <c r="H49"/>
  <c r="G49"/>
  <c r="F49"/>
  <c r="E49"/>
  <c r="D49"/>
  <c r="C49"/>
  <c r="L48" s="1"/>
  <c r="K48"/>
  <c r="J48"/>
  <c r="G48"/>
  <c r="F48"/>
  <c r="C48"/>
  <c r="L47" s="1"/>
  <c r="K47" s="1"/>
  <c r="J47"/>
  <c r="G47"/>
  <c r="F47"/>
  <c r="C47"/>
  <c r="L46" s="1"/>
  <c r="K46"/>
  <c r="J46"/>
  <c r="G46"/>
  <c r="F46"/>
  <c r="C46"/>
  <c r="R44"/>
  <c r="Q44"/>
  <c r="P44"/>
  <c r="O44"/>
  <c r="L44" s="1"/>
  <c r="K44"/>
  <c r="J44"/>
  <c r="G44"/>
  <c r="F44"/>
  <c r="C44"/>
  <c r="R43"/>
  <c r="Q43"/>
  <c r="P43"/>
  <c r="O43"/>
  <c r="L43" s="1"/>
  <c r="K43"/>
  <c r="J43"/>
  <c r="G43"/>
  <c r="F43"/>
  <c r="C43"/>
  <c r="R42"/>
  <c r="Q42"/>
  <c r="P42"/>
  <c r="O42"/>
  <c r="L42" s="1"/>
  <c r="K42"/>
  <c r="J42"/>
  <c r="G42"/>
  <c r="F42"/>
  <c r="C42"/>
  <c r="R41"/>
  <c r="Q41"/>
  <c r="P41"/>
  <c r="O41"/>
  <c r="L41" s="1"/>
  <c r="K41"/>
  <c r="J41"/>
  <c r="G41"/>
  <c r="F41"/>
  <c r="C41"/>
  <c r="R40"/>
  <c r="Q40"/>
  <c r="P40"/>
  <c r="O40"/>
  <c r="L40" s="1"/>
  <c r="K40"/>
  <c r="J40"/>
  <c r="G40"/>
  <c r="F40"/>
  <c r="C40"/>
  <c r="R39"/>
  <c r="Q39"/>
  <c r="P39"/>
  <c r="O39"/>
  <c r="L39" s="1"/>
  <c r="K39"/>
  <c r="J39"/>
  <c r="G39"/>
  <c r="F39"/>
  <c r="C39"/>
  <c r="R38"/>
  <c r="Q38"/>
  <c r="P38"/>
  <c r="O38"/>
  <c r="L38" s="1"/>
  <c r="K38"/>
  <c r="J38"/>
  <c r="G38"/>
  <c r="F38"/>
  <c r="C38"/>
  <c r="R37"/>
  <c r="Q37"/>
  <c r="P37"/>
  <c r="O37"/>
  <c r="L37" s="1"/>
  <c r="K37"/>
  <c r="J37"/>
  <c r="G37"/>
  <c r="F37"/>
  <c r="C37"/>
  <c r="R36"/>
  <c r="Q36"/>
  <c r="P36" s="1"/>
  <c r="O36"/>
  <c r="L36" s="1"/>
  <c r="K36"/>
  <c r="J36"/>
  <c r="G36"/>
  <c r="F36"/>
  <c r="C36"/>
  <c r="R35"/>
  <c r="Q35"/>
  <c r="P35"/>
  <c r="O35"/>
  <c r="L35" s="1"/>
  <c r="K35"/>
  <c r="J35"/>
  <c r="G35"/>
  <c r="F35"/>
  <c r="C35"/>
  <c r="R34"/>
  <c r="Q34"/>
  <c r="P34"/>
  <c r="O34"/>
  <c r="L34" s="1"/>
  <c r="K34"/>
  <c r="J34" s="1"/>
  <c r="G34"/>
  <c r="F34"/>
  <c r="C34"/>
  <c r="R33"/>
  <c r="Q33"/>
  <c r="P33"/>
  <c r="O33"/>
  <c r="L33" s="1"/>
  <c r="K33"/>
  <c r="J33"/>
  <c r="G33"/>
  <c r="F33"/>
  <c r="C33"/>
  <c r="R32"/>
  <c r="Q32"/>
  <c r="P32"/>
  <c r="O32"/>
  <c r="L32" s="1"/>
  <c r="K32"/>
  <c r="J32"/>
  <c r="G32"/>
  <c r="F32"/>
  <c r="C32"/>
  <c r="R31"/>
  <c r="Q31"/>
  <c r="P31"/>
  <c r="O31"/>
  <c r="L31" s="1"/>
  <c r="K31"/>
  <c r="J31"/>
  <c r="G31"/>
  <c r="F31"/>
  <c r="C31"/>
  <c r="R30"/>
  <c r="Q30"/>
  <c r="P30"/>
  <c r="O30"/>
  <c r="L30" s="1"/>
  <c r="K30"/>
  <c r="J30"/>
  <c r="G30"/>
  <c r="F30"/>
  <c r="C30"/>
  <c r="R29"/>
  <c r="Q29"/>
  <c r="P29"/>
  <c r="O29"/>
  <c r="L29" s="1"/>
  <c r="K29"/>
  <c r="J29"/>
  <c r="G29"/>
  <c r="F29"/>
  <c r="C29"/>
  <c r="R28"/>
  <c r="Q28"/>
  <c r="P28"/>
  <c r="O28"/>
  <c r="L28" s="1"/>
  <c r="K28"/>
  <c r="J28"/>
  <c r="G28"/>
  <c r="F28"/>
  <c r="C28"/>
  <c r="R27"/>
  <c r="Q27"/>
  <c r="P27"/>
  <c r="O27"/>
  <c r="L27" s="1"/>
  <c r="K27"/>
  <c r="J27"/>
  <c r="G27"/>
  <c r="F27"/>
  <c r="C27"/>
  <c r="R26"/>
  <c r="Q26"/>
  <c r="P26"/>
  <c r="O26"/>
  <c r="L26" s="1"/>
  <c r="K26"/>
  <c r="J26"/>
  <c r="I26"/>
  <c r="H26"/>
  <c r="G26"/>
  <c r="F26"/>
  <c r="E26"/>
  <c r="D26"/>
  <c r="C26"/>
  <c r="S6" i="5"/>
  <c r="R6"/>
  <c r="Q6"/>
  <c r="F6"/>
  <c r="E6"/>
  <c r="D6"/>
  <c r="C6"/>
  <c r="B6"/>
  <c r="E245" i="4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P26" i="1" l="1"/>
  <c r="C26"/>
  <c r="F37" s="1"/>
  <c r="F28"/>
  <c r="O43"/>
  <c r="O37"/>
  <c r="O36"/>
  <c r="O35"/>
  <c r="O29"/>
  <c r="O28"/>
  <c r="F26"/>
  <c r="F42"/>
  <c r="F41"/>
  <c r="F40"/>
  <c r="P37"/>
  <c r="P36"/>
  <c r="F34"/>
  <c r="F32"/>
  <c r="P29"/>
  <c r="P27"/>
  <c r="O44"/>
  <c r="L44" s="1"/>
  <c r="F43"/>
  <c r="P38"/>
  <c r="F35"/>
  <c r="F27"/>
  <c r="O33"/>
  <c r="O31"/>
  <c r="P43"/>
  <c r="P35"/>
  <c r="P28"/>
  <c r="O41"/>
  <c r="O38"/>
  <c r="O30"/>
  <c r="P44"/>
  <c r="O40"/>
  <c r="O32"/>
  <c r="P41"/>
  <c r="P40"/>
  <c r="P33"/>
  <c r="P32"/>
  <c r="P31"/>
  <c r="O42"/>
  <c r="O34"/>
  <c r="P42"/>
  <c r="F39"/>
  <c r="F31"/>
  <c r="F29"/>
  <c r="F36"/>
  <c r="Q42"/>
  <c r="Q34"/>
  <c r="J44"/>
  <c r="R42"/>
  <c r="R34"/>
  <c r="R43"/>
  <c r="J42"/>
  <c r="J41"/>
  <c r="R37"/>
  <c r="R36"/>
  <c r="J33"/>
  <c r="J32"/>
  <c r="R28"/>
  <c r="Q38"/>
  <c r="J26"/>
  <c r="J39"/>
  <c r="J31"/>
  <c r="R35"/>
  <c r="R27"/>
  <c r="Q30"/>
  <c r="Q43"/>
  <c r="Q37"/>
  <c r="Q36"/>
  <c r="Q35"/>
  <c r="Q29"/>
  <c r="Q28"/>
  <c r="Q27"/>
  <c r="J40"/>
  <c r="J34"/>
  <c r="R29"/>
  <c r="Q44"/>
  <c r="R38"/>
  <c r="R30"/>
  <c r="K26"/>
  <c r="J51"/>
  <c r="R44"/>
  <c r="Q41"/>
  <c r="Q40"/>
  <c r="Q39"/>
  <c r="Q33"/>
  <c r="Q32"/>
  <c r="Q31"/>
  <c r="R41"/>
  <c r="R40"/>
  <c r="R39"/>
  <c r="J38"/>
  <c r="J37"/>
  <c r="J36"/>
  <c r="R33"/>
  <c r="R32"/>
  <c r="R31"/>
  <c r="J30"/>
  <c r="J29"/>
  <c r="J28"/>
  <c r="F38"/>
  <c r="F30"/>
  <c r="D51"/>
  <c r="J59"/>
  <c r="L59" s="1"/>
  <c r="F44"/>
  <c r="E59"/>
  <c r="K27"/>
  <c r="L27" s="1"/>
  <c r="K35"/>
  <c r="L35" s="1"/>
  <c r="K43"/>
  <c r="L43" s="1"/>
  <c r="C49"/>
  <c r="F49" s="1"/>
  <c r="D57"/>
  <c r="D58"/>
  <c r="J54"/>
  <c r="J57"/>
  <c r="G49"/>
  <c r="E57"/>
  <c r="K54"/>
  <c r="L54" s="1"/>
  <c r="J50"/>
  <c r="K50"/>
  <c r="F50"/>
  <c r="K55"/>
  <c r="C48"/>
  <c r="Q26"/>
  <c r="J56"/>
  <c r="L49" i="2"/>
  <c r="F58" i="18"/>
  <c r="F48" i="1"/>
  <c r="J48"/>
  <c r="K48"/>
  <c r="L48" s="1"/>
  <c r="J47"/>
  <c r="K47"/>
  <c r="L47" s="1"/>
  <c r="K56"/>
  <c r="G46"/>
  <c r="K57"/>
  <c r="L57" s="1"/>
  <c r="F47" l="1"/>
  <c r="O26"/>
  <c r="P34"/>
  <c r="P39"/>
  <c r="O39"/>
  <c r="P30"/>
  <c r="F33"/>
  <c r="O27"/>
  <c r="J55"/>
  <c r="L55" s="1"/>
  <c r="J49"/>
  <c r="K49"/>
  <c r="L49" s="1"/>
  <c r="L56"/>
  <c r="F57"/>
  <c r="L26"/>
  <c r="F46"/>
  <c r="J46"/>
  <c r="K46"/>
  <c r="L46" s="1"/>
  <c r="K33" i="18"/>
  <c r="L33"/>
  <c r="K30"/>
  <c r="L30"/>
  <c r="K29"/>
  <c r="L29"/>
  <c r="K37"/>
  <c r="L37"/>
  <c r="K46"/>
  <c r="L46"/>
  <c r="K50"/>
  <c r="L50"/>
  <c r="K51"/>
  <c r="L51"/>
  <c r="K34" i="2"/>
  <c r="L34"/>
  <c r="K30"/>
  <c r="L30"/>
  <c r="K42"/>
  <c r="L42"/>
  <c r="K38"/>
  <c r="L38"/>
  <c r="K57"/>
  <c r="L57"/>
  <c r="K54"/>
  <c r="L54"/>
  <c r="E51" i="1" l="1"/>
  <c r="C51" s="1"/>
  <c r="K33"/>
  <c r="L33"/>
  <c r="K37"/>
  <c r="L37"/>
  <c r="K32"/>
  <c r="L32"/>
  <c r="K29"/>
  <c r="L29"/>
  <c r="K40"/>
  <c r="L40"/>
  <c r="K36"/>
  <c r="L36"/>
  <c r="K41"/>
  <c r="L41"/>
  <c r="K28"/>
  <c r="L28"/>
  <c r="E58"/>
  <c r="F58"/>
  <c r="L50"/>
  <c r="F51" l="1"/>
  <c r="D59"/>
  <c r="F59" s="1"/>
  <c r="K51"/>
  <c r="L51" s="1"/>
</calcChain>
</file>

<file path=xl/sharedStrings.xml><?xml version="1.0" encoding="utf-8"?>
<sst xmlns="http://schemas.openxmlformats.org/spreadsheetml/2006/main" count="1559" uniqueCount="487">
  <si>
    <t>Population Pyramids of OCWCOG Region</t>
  </si>
  <si>
    <t>Percent of Total Population</t>
  </si>
  <si>
    <t>Age Group</t>
  </si>
  <si>
    <t>Census 2000</t>
  </si>
  <si>
    <t>Census 2010</t>
  </si>
  <si>
    <t>2000 - 2010 Change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</si>
  <si>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</si>
  <si>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</si>
  <si>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</si>
  <si>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</si>
  <si>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</si>
  <si>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</si>
  <si>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</si>
  <si>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</si>
  <si>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</si>
  <si>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</si>
  <si>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</si>
  <si>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</si>
  <si>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</si>
  <si>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</si>
  <si>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</si>
  <si>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</si>
  <si>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</si>
  <si>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</si>
  <si>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</si>
  <si>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</si>
  <si>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</si>
  <si>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</si>
  <si>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</si>
  <si>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</si>
  <si>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</si>
  <si>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</si>
  <si>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</si>
  <si>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</si>
  <si>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</si>
  <si>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</si>
  <si>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</si>
  <si>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</si>
  <si>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</si>
  <si>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r>
      <t>Child-Women Ratio (</t>
    </r>
    <r>
      <rPr>
        <sz val="8"/>
        <rFont val="Arial"/>
        <family val="2"/>
      </rPr>
      <t>4)</t>
    </r>
  </si>
  <si>
    <t xml:space="preserve">   Male</t>
  </si>
  <si>
    <r>
      <t xml:space="preserve">Sex Ratio </t>
    </r>
    <r>
      <rPr>
        <sz val="8"/>
        <rFont val="Arial"/>
        <family val="2"/>
      </rPr>
      <t>(5)</t>
    </r>
  </si>
  <si>
    <t xml:space="preserve">   Female</t>
  </si>
  <si>
    <t xml:space="preserve">   Under 18</t>
  </si>
  <si>
    <r>
      <t>Dependency Ratio</t>
    </r>
    <r>
      <rPr>
        <sz val="8"/>
        <rFont val="Arial"/>
        <family val="2"/>
      </rPr>
      <t xml:space="preserve"> (1)</t>
    </r>
  </si>
  <si>
    <t xml:space="preserve">   18-64</t>
  </si>
  <si>
    <r>
      <t xml:space="preserve">   Youth </t>
    </r>
    <r>
      <rPr>
        <sz val="8"/>
        <rFont val="Arial"/>
        <family val="2"/>
      </rPr>
      <t>(2</t>
    </r>
    <r>
      <rPr>
        <sz val="11"/>
        <color theme="1"/>
        <rFont val="Calibri"/>
        <family val="2"/>
        <scheme val="minor"/>
      </rPr>
      <t>)</t>
    </r>
  </si>
  <si>
    <t xml:space="preserve">   65-84</t>
  </si>
  <si>
    <r>
      <t xml:space="preserve">   Old Age </t>
    </r>
    <r>
      <rPr>
        <sz val="8"/>
        <rFont val="Arial"/>
        <family val="2"/>
      </rPr>
      <t>(3)</t>
    </r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</si>
  <si>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</si>
  <si>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</si>
  <si>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</si>
  <si>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</si>
  <si>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</si>
  <si>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</si>
  <si>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</t>
  </si>
  <si>
    <t>2013 Estimates</t>
  </si>
  <si>
    <t>2010-2013 change</t>
  </si>
  <si>
    <t>Source: U.S. Census Bureau and PSU Annual estimates</t>
  </si>
  <si>
    <t>Certified Population Estimates
of Incorporated Places in Oregon</t>
  </si>
  <si>
    <t>Rankings</t>
  </si>
  <si>
    <t>Sorted by Total Population</t>
  </si>
  <si>
    <t>Incorporated City/Town</t>
  </si>
  <si>
    <t>Certified Estimate       July 1, 2014</t>
  </si>
  <si>
    <t>Certified Estimate       July 1, 2013</t>
  </si>
  <si>
    <t>Change
2013-2014</t>
  </si>
  <si>
    <t>Pct Change
2013-2014</t>
  </si>
  <si>
    <t>2014 Population Rank</t>
  </si>
  <si>
    <t>2013 Population Rank</t>
  </si>
  <si>
    <t>Rank in Population Change</t>
  </si>
  <si>
    <t>Rank in Pct Change</t>
  </si>
  <si>
    <t>Rank</t>
  </si>
  <si>
    <t>Adair Village</t>
  </si>
  <si>
    <t>Portland</t>
  </si>
  <si>
    <t>Adams</t>
  </si>
  <si>
    <t>Eugene</t>
  </si>
  <si>
    <t>Adrian</t>
  </si>
  <si>
    <t>Salem</t>
  </si>
  <si>
    <t>Albany</t>
  </si>
  <si>
    <t>Gresham</t>
  </si>
  <si>
    <t>Amity</t>
  </si>
  <si>
    <t>Hillsboro</t>
  </si>
  <si>
    <t>Antelope</t>
  </si>
  <si>
    <t>Beaverton</t>
  </si>
  <si>
    <t>Arlington</t>
  </si>
  <si>
    <t>Bend</t>
  </si>
  <si>
    <t>Ashland</t>
  </si>
  <si>
    <t>Medford</t>
  </si>
  <si>
    <t>Astoria</t>
  </si>
  <si>
    <t>Springfield</t>
  </si>
  <si>
    <t>Athena</t>
  </si>
  <si>
    <t>Corvallis</t>
  </si>
  <si>
    <t>Aumsville</t>
  </si>
  <si>
    <t>Aurora</t>
  </si>
  <si>
    <t>Tigard</t>
  </si>
  <si>
    <t>Baker City</t>
  </si>
  <si>
    <t>Lake Oswego</t>
  </si>
  <si>
    <t>Bandon</t>
  </si>
  <si>
    <t>Keizer</t>
  </si>
  <si>
    <t>Banks</t>
  </si>
  <si>
    <t>Grants Pass</t>
  </si>
  <si>
    <t>Barlow</t>
  </si>
  <si>
    <t>Oregon City</t>
  </si>
  <si>
    <t>Bay City</t>
  </si>
  <si>
    <t>McMinnville</t>
  </si>
  <si>
    <t>Tualatin</t>
  </si>
  <si>
    <t>Redmond</t>
  </si>
  <si>
    <t>Boardman</t>
  </si>
  <si>
    <t>West Linn</t>
  </si>
  <si>
    <t>Bonanza</t>
  </si>
  <si>
    <t>Woodburn</t>
  </si>
  <si>
    <t>Brookings</t>
  </si>
  <si>
    <t>Newberg</t>
  </si>
  <si>
    <t>Brownsville</t>
  </si>
  <si>
    <t>Forest Grove</t>
  </si>
  <si>
    <t>Burns</t>
  </si>
  <si>
    <t>Roseburg</t>
  </si>
  <si>
    <t>Butte Falls</t>
  </si>
  <si>
    <t>Wilsonville</t>
  </si>
  <si>
    <t>Canby</t>
  </si>
  <si>
    <t>Klamath Falls</t>
  </si>
  <si>
    <t>Cannon Beach</t>
  </si>
  <si>
    <t>Milwaukie</t>
  </si>
  <si>
    <t>Canyon City</t>
  </si>
  <si>
    <t>Canyonville</t>
  </si>
  <si>
    <t>Sherwood</t>
  </si>
  <si>
    <t>Carlton</t>
  </si>
  <si>
    <t>Central Point</t>
  </si>
  <si>
    <t>Cascade Locks</t>
  </si>
  <si>
    <t>Hermiston</t>
  </si>
  <si>
    <t>Cave Junction</t>
  </si>
  <si>
    <t>Pendleton</t>
  </si>
  <si>
    <t>Happy Valley</t>
  </si>
  <si>
    <t>Chiloquin</t>
  </si>
  <si>
    <t>Coos Bay</t>
  </si>
  <si>
    <t>Clatskanie</t>
  </si>
  <si>
    <t>Troutdale</t>
  </si>
  <si>
    <t>Coburg</t>
  </si>
  <si>
    <t>Columbia City</t>
  </si>
  <si>
    <t>Lebanon</t>
  </si>
  <si>
    <t>Condon</t>
  </si>
  <si>
    <t>Dallas</t>
  </si>
  <si>
    <t>The Dalles</t>
  </si>
  <si>
    <t>Coquille</t>
  </si>
  <si>
    <t>La Grande</t>
  </si>
  <si>
    <t>Cornelius</t>
  </si>
  <si>
    <t>St. Helens</t>
  </si>
  <si>
    <t>Cottage Grove</t>
  </si>
  <si>
    <t>Gladstone</t>
  </si>
  <si>
    <t>Cove</t>
  </si>
  <si>
    <t>Ontario</t>
  </si>
  <si>
    <t>Creswell</t>
  </si>
  <si>
    <t>Damascus</t>
  </si>
  <si>
    <t>Culver</t>
  </si>
  <si>
    <t>Sandy</t>
  </si>
  <si>
    <t>Newport</t>
  </si>
  <si>
    <t>Dayton</t>
  </si>
  <si>
    <t>Dayville</t>
  </si>
  <si>
    <t>North Bend</t>
  </si>
  <si>
    <t>Depoe Bay</t>
  </si>
  <si>
    <t>Monmouth</t>
  </si>
  <si>
    <t>Detroit</t>
  </si>
  <si>
    <t>Donald</t>
  </si>
  <si>
    <t>Silverton</t>
  </si>
  <si>
    <t>Drain</t>
  </si>
  <si>
    <t>Prineville</t>
  </si>
  <si>
    <t>Dufur</t>
  </si>
  <si>
    <t>Sweet Home</t>
  </si>
  <si>
    <t>Dundee</t>
  </si>
  <si>
    <t>Fairview</t>
  </si>
  <si>
    <t>Dunes City</t>
  </si>
  <si>
    <t>Molalla</t>
  </si>
  <si>
    <t>Durham</t>
  </si>
  <si>
    <t>Eagle Point</t>
  </si>
  <si>
    <t>Independence</t>
  </si>
  <si>
    <t>Echo</t>
  </si>
  <si>
    <t>Florence</t>
  </si>
  <si>
    <t>Elgin</t>
  </si>
  <si>
    <t>Lincoln City</t>
  </si>
  <si>
    <t>Elkton</t>
  </si>
  <si>
    <t>Sutherlin</t>
  </si>
  <si>
    <t>Enterprise</t>
  </si>
  <si>
    <t>Stayton</t>
  </si>
  <si>
    <t>Estacada</t>
  </si>
  <si>
    <t>Hood River</t>
  </si>
  <si>
    <t>Milton-Freewater</t>
  </si>
  <si>
    <t>Umatilla</t>
  </si>
  <si>
    <t>Falls City</t>
  </si>
  <si>
    <t>Scappoose</t>
  </si>
  <si>
    <t>Seaside</t>
  </si>
  <si>
    <t>Fossil</t>
  </si>
  <si>
    <t>Madras</t>
  </si>
  <si>
    <t>Garibaldi</t>
  </si>
  <si>
    <t>Talent</t>
  </si>
  <si>
    <t>Gaston</t>
  </si>
  <si>
    <t>Sheridan</t>
  </si>
  <si>
    <t>Gates</t>
  </si>
  <si>
    <t>Junction City</t>
  </si>
  <si>
    <t>Gearhart</t>
  </si>
  <si>
    <t>Winston</t>
  </si>
  <si>
    <t>Gervais</t>
  </si>
  <si>
    <t>Warrenton</t>
  </si>
  <si>
    <t>Glendale</t>
  </si>
  <si>
    <t>Tillamook</t>
  </si>
  <si>
    <t>Gold Beach</t>
  </si>
  <si>
    <t>Veneta</t>
  </si>
  <si>
    <t>Gold Hill</t>
  </si>
  <si>
    <t>Philomath</t>
  </si>
  <si>
    <t>Granite</t>
  </si>
  <si>
    <t>Phoenix</t>
  </si>
  <si>
    <t>Reedsport</t>
  </si>
  <si>
    <t>Grass Valley</t>
  </si>
  <si>
    <t>Wood Village</t>
  </si>
  <si>
    <t>Greenhorn</t>
  </si>
  <si>
    <t>Haines</t>
  </si>
  <si>
    <t>Lafayette</t>
  </si>
  <si>
    <t>Halfway</t>
  </si>
  <si>
    <t>Harrisburg</t>
  </si>
  <si>
    <t>Halsey</t>
  </si>
  <si>
    <t>Toledo</t>
  </si>
  <si>
    <t>Myrtle Creek</t>
  </si>
  <si>
    <t>Helix</t>
  </si>
  <si>
    <t>Mt. Angel</t>
  </si>
  <si>
    <t>Heppner</t>
  </si>
  <si>
    <t>King City</t>
  </si>
  <si>
    <t>Nyssa</t>
  </si>
  <si>
    <t>Hubbard</t>
  </si>
  <si>
    <t>Hines</t>
  </si>
  <si>
    <t>Oakridge</t>
  </si>
  <si>
    <t>Jefferson</t>
  </si>
  <si>
    <t>Huntington</t>
  </si>
  <si>
    <t>Idanha</t>
  </si>
  <si>
    <t>Shady Cove</t>
  </si>
  <si>
    <t>Imbler</t>
  </si>
  <si>
    <t>Jacksonville</t>
  </si>
  <si>
    <t>Ione</t>
  </si>
  <si>
    <t>Irrigon</t>
  </si>
  <si>
    <t>Sublimity</t>
  </si>
  <si>
    <t>Island City</t>
  </si>
  <si>
    <t>Myrtle Point</t>
  </si>
  <si>
    <t>John Day</t>
  </si>
  <si>
    <t>Lakeview</t>
  </si>
  <si>
    <t>Johnson City</t>
  </si>
  <si>
    <t>Jordan Valley</t>
  </si>
  <si>
    <t>Sisters</t>
  </si>
  <si>
    <t>Joseph</t>
  </si>
  <si>
    <t>Rogue River</t>
  </si>
  <si>
    <t>Union</t>
  </si>
  <si>
    <t>Stanfield</t>
  </si>
  <si>
    <t>Vernonia</t>
  </si>
  <si>
    <t>Waldport</t>
  </si>
  <si>
    <t>La Pine</t>
  </si>
  <si>
    <t>Willamina</t>
  </si>
  <si>
    <t>North Plains</t>
  </si>
  <si>
    <t>Lakeside</t>
  </si>
  <si>
    <t>Lexington</t>
  </si>
  <si>
    <t>Rainier</t>
  </si>
  <si>
    <t>Turner</t>
  </si>
  <si>
    <t>Lonerock</t>
  </si>
  <si>
    <t>Long Creek</t>
  </si>
  <si>
    <t>Lostine</t>
  </si>
  <si>
    <t>Mill City</t>
  </si>
  <si>
    <t>Lowell</t>
  </si>
  <si>
    <t>Vale</t>
  </si>
  <si>
    <t>Lyons</t>
  </si>
  <si>
    <t>Malin</t>
  </si>
  <si>
    <t>Manzanita</t>
  </si>
  <si>
    <t>Maupin</t>
  </si>
  <si>
    <t>Maywood Park</t>
  </si>
  <si>
    <t>Merrill</t>
  </si>
  <si>
    <t>Metolius</t>
  </si>
  <si>
    <t>Millersburg</t>
  </si>
  <si>
    <t>Pilot Rock</t>
  </si>
  <si>
    <t>Mitchell</t>
  </si>
  <si>
    <t>Rockaway Beach</t>
  </si>
  <si>
    <t>Monroe</t>
  </si>
  <si>
    <t>Monument</t>
  </si>
  <si>
    <t>Moro</t>
  </si>
  <si>
    <t>Mosier</t>
  </si>
  <si>
    <t>Siletz</t>
  </si>
  <si>
    <t>Mt. Vernon</t>
  </si>
  <si>
    <t>Tangent</t>
  </si>
  <si>
    <t>Riddle</t>
  </si>
  <si>
    <t>Nehalem</t>
  </si>
  <si>
    <t>Port Orford</t>
  </si>
  <si>
    <t>North Powder</t>
  </si>
  <si>
    <t>Yoncalla</t>
  </si>
  <si>
    <t>Yamhill</t>
  </si>
  <si>
    <t>Oakland</t>
  </si>
  <si>
    <t>Paisley</t>
  </si>
  <si>
    <t>Prairie City</t>
  </si>
  <si>
    <t>Powers</t>
  </si>
  <si>
    <t>Scio</t>
  </si>
  <si>
    <t>Prescott</t>
  </si>
  <si>
    <t>Wallowa</t>
  </si>
  <si>
    <t>Yachats</t>
  </si>
  <si>
    <t>Richland</t>
  </si>
  <si>
    <t>Rivergrove</t>
  </si>
  <si>
    <t>Weston</t>
  </si>
  <si>
    <t>Rufus</t>
  </si>
  <si>
    <t>Scotts Mills</t>
  </si>
  <si>
    <t>Seneca</t>
  </si>
  <si>
    <t>Shaniko</t>
  </si>
  <si>
    <t>Sodaville</t>
  </si>
  <si>
    <t>Spray</t>
  </si>
  <si>
    <t>St. Paul</t>
  </si>
  <si>
    <t>Wasco</t>
  </si>
  <si>
    <t>Wheeler</t>
  </si>
  <si>
    <t>Summerville</t>
  </si>
  <si>
    <t>Sumpter</t>
  </si>
  <si>
    <t>Westfir</t>
  </si>
  <si>
    <t>Ukiah</t>
  </si>
  <si>
    <t>Waterloo</t>
  </si>
  <si>
    <t>Unity</t>
  </si>
  <si>
    <t>Source: Population Research Center</t>
  </si>
  <si>
    <t>College of Urban and Public Affairs</t>
  </si>
  <si>
    <t>For Portland State University, 12/15/2014</t>
  </si>
  <si>
    <t>Population Estimates and Decennial Census Population Counts</t>
  </si>
  <si>
    <t>Area</t>
  </si>
  <si>
    <t>July 1 Population Estimates</t>
  </si>
  <si>
    <t>April 1 Census Population</t>
  </si>
  <si>
    <t>2010rev</t>
  </si>
  <si>
    <t>2000</t>
  </si>
  <si>
    <t>1990</t>
  </si>
  <si>
    <t>OREGON</t>
  </si>
  <si>
    <t>Region</t>
  </si>
  <si>
    <t>BENTON</t>
  </si>
  <si>
    <t>LINCOLN</t>
  </si>
  <si>
    <t>LINN</t>
  </si>
  <si>
    <t>Lyons*</t>
  </si>
  <si>
    <t>Sodaville*</t>
  </si>
  <si>
    <t>Waterloo*</t>
  </si>
  <si>
    <t>Source: Population Research Center, PSU (estimates); U.S. Census Bureau (decennial census)</t>
  </si>
  <si>
    <t>*Located within the region by not an OCWCOG member government</t>
  </si>
  <si>
    <t>Census 1980</t>
  </si>
  <si>
    <t>Census 1990</t>
  </si>
  <si>
    <t>change</t>
  </si>
  <si>
    <t>Benton</t>
  </si>
  <si>
    <t>Lincoln</t>
  </si>
  <si>
    <t>Linn</t>
  </si>
  <si>
    <t>Benton 2013</t>
  </si>
  <si>
    <t>Lincoln 2013</t>
  </si>
  <si>
    <t>Linn 2013</t>
  </si>
  <si>
    <t>REGION</t>
  </si>
  <si>
    <t>Population Pyramids 2013</t>
  </si>
  <si>
    <t xml:space="preserve">     Table 9.  Population Estimates by Age and Sex for Oregon and Its Counties: July 1, 2014</t>
  </si>
  <si>
    <t xml:space="preserve">     Prepared by Population Research Center, PSU, April 2015.</t>
  </si>
  <si>
    <t>Total Population</t>
  </si>
  <si>
    <t>0-4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</si>
  <si>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</si>
  <si>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</si>
  <si>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</si>
  <si>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</si>
  <si>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</si>
  <si>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</si>
  <si>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</si>
  <si>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</si>
  <si>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</si>
  <si>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</si>
  <si>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</si>
  <si>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</si>
  <si>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</si>
  <si>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</si>
  <si>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</si>
  <si>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</si>
  <si>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</si>
  <si>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</si>
  <si>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All Ages</t>
  </si>
  <si>
    <t>BAKER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</si>
  <si>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</si>
  <si>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</si>
  <si>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</si>
  <si>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</si>
  <si>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</si>
  <si>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</si>
  <si>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</si>
  <si>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</si>
  <si>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</si>
  <si>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</si>
  <si>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</si>
  <si>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</si>
  <si>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</si>
  <si>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</si>
  <si>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</si>
  <si>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</si>
  <si>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</si>
  <si>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</si>
  <si>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</si>
  <si>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</si>
  <si>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</si>
  <si>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</si>
  <si>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</si>
  <si>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</si>
  <si>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</si>
  <si>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</si>
  <si>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</si>
  <si>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</si>
  <si>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</si>
  <si>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</si>
  <si>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</si>
  <si>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</si>
  <si>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Male Population</t>
  </si>
  <si>
    <t>Female Population</t>
  </si>
  <si>
    <t>15-19</t>
  </si>
  <si>
    <t>Benton 2014</t>
  </si>
  <si>
    <t>Lincoln 2014</t>
  </si>
  <si>
    <t>Linn 2014</t>
  </si>
  <si>
    <t>Population Pyramids 2014</t>
  </si>
  <si>
    <t>2014 Estimates</t>
  </si>
  <si>
    <t>2010-2014 change</t>
  </si>
  <si>
    <t>Oregon</t>
  </si>
  <si>
    <t>Estimates of Population Age Groups (ages under 18 yrs., 18-64 yrs., and 65 yrs. and over) for Oregon and Its Counties, July 1, 2014.</t>
  </si>
  <si>
    <t>Prepared by Population Research Center, Portland State University, January 2015.</t>
  </si>
  <si>
    <t>Ages 0-17</t>
  </si>
  <si>
    <t>Ages 0-17  as % of Total Population</t>
  </si>
  <si>
    <t>Ages 18-64</t>
  </si>
  <si>
    <t>Ages 18-64 as % of Total Population</t>
  </si>
  <si>
    <t>Ages 65 and over</t>
  </si>
  <si>
    <t>Ages 65 and over as % of Total Population</t>
  </si>
  <si>
    <t>For Portland State University</t>
  </si>
  <si>
    <t>Risa S. Proehl</t>
  </si>
  <si>
    <t>Population Estimates Program Manager</t>
  </si>
  <si>
    <t>Portland State University</t>
  </si>
  <si>
    <t>Portland, Oregon</t>
  </si>
  <si>
    <t>0-17
Male</t>
  </si>
  <si>
    <t>0-17
Female</t>
  </si>
  <si>
    <t>5-17
Male</t>
  </si>
  <si>
    <t>5-17
Female</t>
  </si>
  <si>
    <t>18-24
Male</t>
  </si>
  <si>
    <t>18-24
Female</t>
  </si>
  <si>
    <t>TOTAL</t>
  </si>
  <si>
    <t>REFORMATTED FOR POPULATION PYRAMIDS</t>
  </si>
  <si>
    <t>MALE</t>
  </si>
  <si>
    <t>Source: Portland State University, Population Research Center 2014 Estimates</t>
  </si>
  <si>
    <r>
      <t>July 1 Intercensal Population Estimates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</si>
  <si>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Intercensal esimates for cities are estimated by OCWCOG using the Das Gupta Method as outlined by the Census Bureau https://www.census.gov/popest/methodology/2000-2010_Intercensal_Estimates_Methodology.pdf </t>
    </r>
  </si>
  <si>
    <t>Table of Contents</t>
  </si>
  <si>
    <t>Click on Description to go to the worksheet</t>
  </si>
  <si>
    <t>Description</t>
  </si>
  <si>
    <t>Geography</t>
  </si>
  <si>
    <t>Worksheet Name</t>
  </si>
  <si>
    <t>Population Growth, 1960 to 2025</t>
  </si>
  <si>
    <t>2013-2014 Population Estimates, Growth Rates, Rankings of Oregon Cities</t>
  </si>
  <si>
    <t>Incorporated Cities/Towns in Oregon</t>
  </si>
  <si>
    <t>CitiesTowns-rankings</t>
  </si>
  <si>
    <t>July 1 Projection</t>
  </si>
  <si>
    <t>Sources:</t>
  </si>
  <si>
    <t>U.S. Census Bureau, Decennial Census Program</t>
  </si>
  <si>
    <t xml:space="preserve">Portland State University, Population Research Center, Certified Population Estimates </t>
  </si>
  <si>
    <t>State of Oregon, Office of Economic Analysis, Dept of Administrative Services, March 2013 Population Forecasts</t>
  </si>
  <si>
    <t>Reformatted table (for charting)</t>
  </si>
  <si>
    <t>Year</t>
  </si>
  <si>
    <t xml:space="preserve">Linn </t>
  </si>
  <si>
    <t>Annual Growth Rates</t>
  </si>
  <si>
    <t>Years</t>
  </si>
  <si>
    <t>1960 to 1970</t>
  </si>
  <si>
    <t>1970 to 1980</t>
  </si>
  <si>
    <t>1980 to 1990</t>
  </si>
  <si>
    <t>1990 to 2000</t>
  </si>
  <si>
    <t>2000 to 2010</t>
  </si>
  <si>
    <t>2010 to 2014</t>
  </si>
  <si>
    <t>2014 to 2025</t>
  </si>
  <si>
    <t>Pop 1960-2025</t>
  </si>
  <si>
    <t>Intercensal Estimates, 2000 to 2014</t>
  </si>
  <si>
    <t>COG Agencies Intercensal</t>
  </si>
  <si>
    <t>State, Region, COG Counties</t>
  </si>
  <si>
    <t>State, COG Counties, COG cities</t>
  </si>
  <si>
    <t>COG Region</t>
  </si>
  <si>
    <t>Age Pyramid 10-14 Region</t>
  </si>
  <si>
    <t>Age Pyramid 10-13 Region</t>
  </si>
  <si>
    <t>Age Pyramid 00-10 Region</t>
  </si>
  <si>
    <t>Age Pyramid 80-90</t>
  </si>
  <si>
    <t>Population Pyramids, Population by Age/Sex, 2010 and 2014</t>
  </si>
  <si>
    <t>Population Pyramids, Population by Age/Sex, 2010 and 2013</t>
  </si>
  <si>
    <t>Population Pyramids, Population by Age/Sex, 2000 and 2010</t>
  </si>
  <si>
    <t>Population Pyramids, Population by Age/Sex, 1980 and 1990</t>
  </si>
  <si>
    <t>Population Pyramids, Population by Age/Sex, 2014</t>
  </si>
  <si>
    <t>COG Region, COG Counties</t>
  </si>
  <si>
    <t>CtyPyramid2014</t>
  </si>
  <si>
    <t>Population Pyramids, Population by Age/Sex, 2013</t>
  </si>
  <si>
    <t>CtyPyramid2013</t>
  </si>
  <si>
    <t>State, Region, Counties (all Oregon)</t>
  </si>
  <si>
    <t>2014Estimates</t>
  </si>
  <si>
    <t>2014 State and County Estimates by 5-year Age Groups</t>
  </si>
  <si>
    <t>2014 State and County Estimates by Broad Age Groups</t>
  </si>
  <si>
    <t>2014estBroadAge</t>
  </si>
  <si>
    <t>Return to Index (Table of Contents)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</si>
</sst>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i/>
      <sz val="9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4"/>
      <name val="Calibri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double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indexed="6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/>
      <top style="thick">
        <color theme="4"/>
      </top>
      <bottom/>
      <diagonal/>
    </border>
  </borders>
  <cellStyleXfs count="1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4" applyNumberFormat="0" applyAlignment="0" applyProtection="0"/>
    <xf numFmtId="0" fontId="18" fillId="0" borderId="6" applyNumberFormat="0" applyFill="0" applyAlignment="0" applyProtection="0"/>
    <xf numFmtId="0" fontId="19" fillId="4" borderId="0" applyNumberFormat="0" applyBorder="0" applyAlignment="0" applyProtection="0"/>
    <xf numFmtId="0" fontId="4" fillId="0" borderId="0"/>
    <xf numFmtId="0" fontId="1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7" fillId="8" borderId="8" applyNumberFormat="0" applyFont="0" applyAlignment="0" applyProtection="0"/>
    <xf numFmtId="0" fontId="22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6" borderId="0" applyNumberFormat="0" applyBorder="0" applyAlignment="0" applyProtection="0"/>
    <xf numFmtId="0" fontId="35" fillId="40" borderId="0" applyNumberFormat="0" applyBorder="0" applyAlignment="0" applyProtection="0"/>
    <xf numFmtId="0" fontId="36" fillId="57" borderId="52" applyNumberFormat="0" applyAlignment="0" applyProtection="0"/>
    <xf numFmtId="0" fontId="37" fillId="58" borderId="53" applyNumberFormat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54" applyNumberFormat="0" applyFill="0" applyAlignment="0" applyProtection="0"/>
    <xf numFmtId="0" fontId="41" fillId="0" borderId="55" applyNumberFormat="0" applyFill="0" applyAlignment="0" applyProtection="0"/>
    <xf numFmtId="0" fontId="42" fillId="0" borderId="56" applyNumberFormat="0" applyFill="0" applyAlignment="0" applyProtection="0"/>
    <xf numFmtId="0" fontId="42" fillId="0" borderId="0" applyNumberFormat="0" applyFill="0" applyBorder="0" applyAlignment="0" applyProtection="0"/>
    <xf numFmtId="0" fontId="43" fillId="44" borderId="52" applyNumberFormat="0" applyAlignment="0" applyProtection="0"/>
    <xf numFmtId="0" fontId="44" fillId="0" borderId="57" applyNumberFormat="0" applyFill="0" applyAlignment="0" applyProtection="0"/>
    <xf numFmtId="0" fontId="45" fillId="59" borderId="0" applyNumberFormat="0" applyBorder="0" applyAlignment="0" applyProtection="0"/>
    <xf numFmtId="0" fontId="33" fillId="60" borderId="51" applyNumberFormat="0" applyFont="0" applyAlignment="0" applyProtection="0"/>
    <xf numFmtId="0" fontId="46" fillId="57" borderId="58" applyNumberFormat="0" applyAlignment="0" applyProtection="0"/>
    <xf numFmtId="0" fontId="47" fillId="0" borderId="0" applyNumberFormat="0" applyFill="0" applyBorder="0" applyAlignment="0" applyProtection="0"/>
    <xf numFmtId="0" fontId="48" fillId="0" borderId="5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</cellStyleXfs>
  <cellXfs count="495">
    <xf numFmtId="0" fontId="0" fillId="0" borderId="0" xfId="0"/>
    <xf numFmtId="0" fontId="4" fillId="0" borderId="0" xfId="4" applyBorder="1" applyProtection="1">
      <protection locked="0"/>
    </xf>
    <xf numFmtId="0" fontId="4" fillId="0" borderId="0" xfId="4" applyProtection="1">
      <protection locked="0"/>
    </xf>
    <xf numFmtId="0" fontId="4" fillId="0" borderId="0" xfId="4" applyFill="1" applyProtection="1">
      <protection locked="0"/>
    </xf>
    <xf numFmtId="0" fontId="4" fillId="0" borderId="0" xfId="4" applyBorder="1" applyAlignment="1" applyProtection="1">
      <alignment horizontal="center"/>
      <protection locked="0"/>
    </xf>
    <xf numFmtId="0" fontId="5" fillId="0" borderId="0" xfId="4" applyFont="1" applyBorder="1" applyAlignment="1" applyProtection="1">
      <alignment vertical="top"/>
      <protection locked="0"/>
    </xf>
    <xf numFmtId="0" fontId="4" fillId="0" borderId="10" xfId="4" applyBorder="1" applyProtection="1">
      <protection locked="0"/>
    </xf>
    <xf numFmtId="0" fontId="4" fillId="0" borderId="10" xfId="4" applyBorder="1" applyAlignment="1" applyProtection="1">
      <alignment horizontal="center"/>
      <protection locked="0"/>
    </xf>
    <xf numFmtId="0" fontId="4" fillId="0" borderId="12" xfId="4" applyBorder="1" applyAlignment="1" applyProtection="1">
      <alignment horizontal="center"/>
      <protection locked="0"/>
    </xf>
    <xf numFmtId="0" fontId="4" fillId="0" borderId="15" xfId="4" applyBorder="1" applyProtection="1">
      <protection locked="0"/>
    </xf>
    <xf numFmtId="0" fontId="4" fillId="0" borderId="16" xfId="4" applyBorder="1" applyAlignment="1" applyProtection="1">
      <alignment horizontal="center"/>
      <protection locked="0"/>
    </xf>
    <xf numFmtId="0" fontId="4" fillId="0" borderId="16" xfId="4" applyFill="1" applyBorder="1" applyAlignment="1" applyProtection="1">
      <alignment horizontal="center"/>
      <protection locked="0"/>
    </xf>
    <xf numFmtId="0" fontId="4" fillId="0" borderId="12" xfId="4" applyFill="1" applyBorder="1" applyAlignment="1" applyProtection="1">
      <alignment horizontal="center"/>
      <protection locked="0"/>
    </xf>
    <xf numFmtId="0" fontId="4" fillId="0" borderId="17" xfId="4" applyFill="1" applyBorder="1" applyAlignment="1" applyProtection="1">
      <alignment horizontal="center"/>
      <protection locked="0"/>
    </xf>
    <xf numFmtId="0" fontId="4" fillId="0" borderId="17" xfId="4" applyBorder="1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  <xf numFmtId="0" fontId="4" fillId="0" borderId="0" xfId="4" applyFill="1" applyBorder="1" applyAlignment="1" applyProtection="1">
      <alignment horizontal="right"/>
      <protection locked="0"/>
    </xf>
    <xf numFmtId="0" fontId="4" fillId="0" borderId="18" xfId="4" applyBorder="1" applyAlignment="1" applyProtection="1">
      <alignment horizontal="center"/>
      <protection locked="0"/>
    </xf>
    <xf numFmtId="164" fontId="4" fillId="0" borderId="0" xfId="5" applyNumberFormat="1" applyBorder="1" applyProtection="1">
      <protection locked="0"/>
    </xf>
    <xf numFmtId="165" fontId="0" fillId="0" borderId="19" xfId="2" applyNumberFormat="1" applyFont="1" applyBorder="1" applyProtection="1"/>
    <xf numFmtId="3" fontId="4" fillId="0" borderId="0" xfId="5" applyNumberFormat="1" applyBorder="1" applyProtection="1"/>
    <xf numFmtId="165" fontId="0" fillId="0" borderId="20" xfId="2" applyNumberFormat="1" applyFont="1" applyBorder="1" applyProtection="1"/>
    <xf numFmtId="0" fontId="0" fillId="0" borderId="0" xfId="2" applyNumberFormat="1" applyFont="1" applyProtection="1"/>
    <xf numFmtId="0" fontId="4" fillId="0" borderId="11" xfId="4" applyBorder="1" applyAlignment="1" applyProtection="1">
      <alignment horizontal="center"/>
      <protection locked="0"/>
    </xf>
    <xf numFmtId="164" fontId="4" fillId="33" borderId="0" xfId="5" applyNumberFormat="1" applyFill="1" applyBorder="1" applyProtection="1">
      <protection locked="0"/>
    </xf>
    <xf numFmtId="165" fontId="0" fillId="0" borderId="0" xfId="2" applyNumberFormat="1" applyFont="1" applyProtection="1"/>
    <xf numFmtId="3" fontId="4" fillId="0" borderId="15" xfId="5" applyNumberFormat="1" applyBorder="1" applyProtection="1"/>
    <xf numFmtId="166" fontId="4" fillId="0" borderId="0" xfId="4" applyNumberFormat="1" applyBorder="1" applyProtection="1"/>
    <xf numFmtId="166" fontId="4" fillId="0" borderId="20" xfId="4" applyNumberFormat="1" applyBorder="1" applyProtection="1"/>
    <xf numFmtId="0" fontId="4" fillId="0" borderId="11" xfId="4" applyFill="1" applyBorder="1" applyAlignment="1" applyProtection="1">
      <alignment horizontal="center"/>
      <protection locked="0"/>
    </xf>
    <xf numFmtId="164" fontId="4" fillId="33" borderId="0" xfId="4" applyNumberFormat="1" applyFill="1" applyBorder="1" applyProtection="1">
      <protection locked="0"/>
    </xf>
    <xf numFmtId="164" fontId="4" fillId="33" borderId="0" xfId="4" applyNumberFormat="1" applyFill="1" applyProtection="1">
      <protection locked="0"/>
    </xf>
    <xf numFmtId="16" fontId="4" fillId="0" borderId="11" xfId="4" quotePrefix="1" applyNumberFormat="1" applyBorder="1" applyAlignment="1" applyProtection="1">
      <alignment horizontal="center"/>
      <protection locked="0"/>
    </xf>
    <xf numFmtId="10" fontId="0" fillId="0" borderId="0" xfId="2" applyNumberFormat="1" applyFont="1" applyProtection="1">
      <protection locked="0"/>
    </xf>
    <xf numFmtId="165" fontId="0" fillId="0" borderId="10" xfId="2" applyNumberFormat="1" applyFont="1" applyBorder="1" applyProtection="1"/>
    <xf numFmtId="3" fontId="4" fillId="0" borderId="21" xfId="5" applyNumberFormat="1" applyBorder="1" applyProtection="1"/>
    <xf numFmtId="165" fontId="0" fillId="0" borderId="22" xfId="2" applyNumberFormat="1" applyFont="1" applyBorder="1" applyProtection="1"/>
    <xf numFmtId="2" fontId="4" fillId="0" borderId="0" xfId="4" applyNumberFormat="1" applyBorder="1" applyProtection="1">
      <protection locked="0"/>
    </xf>
    <xf numFmtId="0" fontId="5" fillId="0" borderId="12" xfId="4" applyFont="1" applyBorder="1" applyAlignment="1" applyProtection="1">
      <alignment horizontal="center"/>
      <protection locked="0"/>
    </xf>
    <xf numFmtId="0" fontId="5" fillId="0" borderId="16" xfId="4" applyFont="1" applyBorder="1" applyAlignment="1" applyProtection="1">
      <alignment horizontal="center"/>
      <protection locked="0"/>
    </xf>
    <xf numFmtId="0" fontId="5" fillId="0" borderId="14" xfId="4" applyFont="1" applyBorder="1" applyAlignment="1" applyProtection="1">
      <alignment horizontal="center"/>
      <protection locked="0"/>
    </xf>
    <xf numFmtId="0" fontId="4" fillId="0" borderId="15" xfId="4" applyFont="1" applyBorder="1" applyAlignment="1" applyProtection="1">
      <alignment horizontal="left"/>
      <protection locked="0"/>
    </xf>
    <xf numFmtId="166" fontId="4" fillId="33" borderId="18" xfId="4" applyNumberFormat="1" applyFill="1" applyBorder="1" applyProtection="1">
      <protection locked="0"/>
    </xf>
    <xf numFmtId="166" fontId="4" fillId="33" borderId="11" xfId="4" applyNumberFormat="1" applyFill="1" applyBorder="1" applyProtection="1">
      <protection locked="0"/>
    </xf>
    <xf numFmtId="0" fontId="4" fillId="0" borderId="15" xfId="4" applyFont="1" applyFill="1" applyBorder="1" applyAlignment="1" applyProtection="1">
      <alignment horizontal="left"/>
      <protection locked="0"/>
    </xf>
    <xf numFmtId="0" fontId="4" fillId="0" borderId="15" xfId="4" applyFont="1" applyFill="1" applyBorder="1" applyAlignment="1" applyProtection="1">
      <alignment horizontal="center"/>
      <protection locked="0"/>
    </xf>
    <xf numFmtId="166" fontId="4" fillId="0" borderId="0" xfId="4" applyNumberFormat="1" applyProtection="1">
      <protection locked="0"/>
    </xf>
    <xf numFmtId="0" fontId="4" fillId="0" borderId="21" xfId="4" applyFont="1" applyBorder="1" applyAlignment="1" applyProtection="1">
      <alignment horizontal="left"/>
      <protection locked="0"/>
    </xf>
    <xf numFmtId="0" fontId="4" fillId="0" borderId="21" xfId="4" applyFont="1" applyFill="1" applyBorder="1" applyAlignment="1" applyProtection="1">
      <alignment horizontal="center"/>
      <protection locked="0"/>
    </xf>
    <xf numFmtId="0" fontId="4" fillId="0" borderId="23" xfId="4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4" fillId="0" borderId="0" xfId="4" applyAlignment="1" applyProtection="1">
      <alignment horizontal="left"/>
      <protection locked="0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3" fillId="0" borderId="2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29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3" fontId="4" fillId="34" borderId="27" xfId="0" applyNumberFormat="1" applyFont="1" applyFill="1" applyBorder="1"/>
    <xf numFmtId="3" fontId="0" fillId="34" borderId="28" xfId="0" applyNumberFormat="1" applyFill="1" applyBorder="1"/>
    <xf numFmtId="165" fontId="0" fillId="34" borderId="28" xfId="2" applyNumberFormat="1" applyFont="1" applyFill="1" applyBorder="1"/>
    <xf numFmtId="0" fontId="4" fillId="34" borderId="28" xfId="0" applyFont="1" applyFill="1" applyBorder="1"/>
    <xf numFmtId="0" fontId="4" fillId="34" borderId="29" xfId="0" applyFont="1" applyFill="1" applyBorder="1"/>
    <xf numFmtId="3" fontId="4" fillId="0" borderId="27" xfId="0" applyNumberFormat="1" applyFont="1" applyBorder="1"/>
    <xf numFmtId="3" fontId="0" fillId="0" borderId="28" xfId="0" applyNumberFormat="1" applyBorder="1"/>
    <xf numFmtId="0" fontId="4" fillId="0" borderId="29" xfId="0" applyFont="1" applyBorder="1"/>
    <xf numFmtId="0" fontId="25" fillId="0" borderId="0" xfId="0" applyFont="1"/>
    <xf numFmtId="165" fontId="0" fillId="0" borderId="28" xfId="2" applyNumberFormat="1" applyFont="1" applyBorder="1"/>
    <xf numFmtId="0" fontId="4" fillId="0" borderId="28" xfId="0" applyFont="1" applyBorder="1"/>
    <xf numFmtId="0" fontId="26" fillId="0" borderId="0" xfId="0" applyFont="1"/>
    <xf numFmtId="3" fontId="4" fillId="35" borderId="27" xfId="0" applyNumberFormat="1" applyFont="1" applyFill="1" applyBorder="1"/>
    <xf numFmtId="3" fontId="0" fillId="35" borderId="28" xfId="0" applyNumberFormat="1" applyFill="1" applyBorder="1"/>
    <xf numFmtId="0" fontId="4" fillId="35" borderId="29" xfId="0" applyFont="1" applyFill="1" applyBorder="1"/>
    <xf numFmtId="0" fontId="0" fillId="0" borderId="0" xfId="0" applyFill="1"/>
    <xf numFmtId="0" fontId="4" fillId="0" borderId="27" xfId="0" applyFont="1" applyBorder="1"/>
    <xf numFmtId="15" fontId="4" fillId="0" borderId="0" xfId="0" applyNumberFormat="1" applyFont="1"/>
    <xf numFmtId="1" fontId="25" fillId="0" borderId="0" xfId="0" applyNumberFormat="1" applyFont="1"/>
    <xf numFmtId="10" fontId="0" fillId="0" borderId="0" xfId="2" applyNumberFormat="1" applyFont="1"/>
    <xf numFmtId="1" fontId="0" fillId="0" borderId="0" xfId="0" applyNumberFormat="1"/>
    <xf numFmtId="0" fontId="0" fillId="0" borderId="0" xfId="0" applyAlignment="1">
      <alignment wrapText="1"/>
    </xf>
    <xf numFmtId="3" fontId="4" fillId="0" borderId="27" xfId="0" applyNumberFormat="1" applyFont="1" applyFill="1" applyBorder="1"/>
    <xf numFmtId="3" fontId="0" fillId="0" borderId="28" xfId="0" applyNumberFormat="1" applyFill="1" applyBorder="1"/>
    <xf numFmtId="165" fontId="0" fillId="0" borderId="28" xfId="2" applyNumberFormat="1" applyFont="1" applyFill="1" applyBorder="1"/>
    <xf numFmtId="0" fontId="4" fillId="0" borderId="28" xfId="0" applyFont="1" applyFill="1" applyBorder="1"/>
    <xf numFmtId="0" fontId="4" fillId="0" borderId="29" xfId="0" applyFont="1" applyFill="1" applyBorder="1"/>
    <xf numFmtId="3" fontId="4" fillId="0" borderId="30" xfId="0" applyNumberFormat="1" applyFont="1" applyBorder="1"/>
    <xf numFmtId="3" fontId="0" fillId="0" borderId="31" xfId="0" applyNumberFormat="1" applyBorder="1"/>
    <xf numFmtId="165" fontId="0" fillId="0" borderId="31" xfId="2" applyNumberFormat="1" applyFont="1" applyBorder="1"/>
    <xf numFmtId="0" fontId="4" fillId="0" borderId="31" xfId="0" applyFont="1" applyBorder="1"/>
    <xf numFmtId="0" fontId="4" fillId="0" borderId="32" xfId="0" applyFont="1" applyBorder="1"/>
    <xf numFmtId="3" fontId="4" fillId="0" borderId="0" xfId="0" applyNumberFormat="1" applyFont="1" applyBorder="1"/>
    <xf numFmtId="3" fontId="0" fillId="0" borderId="0" xfId="0" applyNumberFormat="1" applyBorder="1"/>
    <xf numFmtId="165" fontId="0" fillId="0" borderId="0" xfId="2" applyNumberFormat="1" applyFont="1" applyBorder="1"/>
    <xf numFmtId="0" fontId="4" fillId="0" borderId="0" xfId="0" applyFont="1" applyBorder="1"/>
    <xf numFmtId="3" fontId="4" fillId="0" borderId="0" xfId="0" applyNumberFormat="1" applyFont="1"/>
    <xf numFmtId="3" fontId="0" fillId="0" borderId="0" xfId="0" applyNumberFormat="1"/>
    <xf numFmtId="0" fontId="4" fillId="0" borderId="0" xfId="0" applyFont="1"/>
    <xf numFmtId="0" fontId="27" fillId="0" borderId="0" xfId="0" applyFont="1" applyFill="1" applyBorder="1"/>
    <xf numFmtId="15" fontId="27" fillId="0" borderId="0" xfId="0" applyNumberFormat="1" applyFont="1" applyFill="1" applyBorder="1"/>
    <xf numFmtId="0" fontId="0" fillId="0" borderId="0" xfId="0" applyFont="1"/>
    <xf numFmtId="1" fontId="28" fillId="0" borderId="28" xfId="0" applyNumberFormat="1" applyFont="1" applyFill="1" applyBorder="1" applyAlignment="1"/>
    <xf numFmtId="0" fontId="28" fillId="0" borderId="29" xfId="0" applyFont="1" applyFill="1" applyBorder="1" applyAlignment="1">
      <alignment horizontal="right"/>
    </xf>
    <xf numFmtId="0" fontId="28" fillId="0" borderId="27" xfId="0" applyFont="1" applyFill="1" applyBorder="1" applyAlignment="1">
      <alignment horizontal="right"/>
    </xf>
    <xf numFmtId="14" fontId="28" fillId="0" borderId="28" xfId="0" quotePrefix="1" applyNumberFormat="1" applyFont="1" applyFill="1" applyBorder="1" applyAlignment="1">
      <alignment horizontal="right"/>
    </xf>
    <xf numFmtId="14" fontId="28" fillId="0" borderId="29" xfId="0" quotePrefix="1" applyNumberFormat="1" applyFont="1" applyFill="1" applyBorder="1" applyAlignment="1">
      <alignment horizontal="right"/>
    </xf>
    <xf numFmtId="3" fontId="28" fillId="0" borderId="30" xfId="0" applyNumberFormat="1" applyFont="1" applyFill="1" applyBorder="1" applyAlignment="1"/>
    <xf numFmtId="3" fontId="28" fillId="0" borderId="38" xfId="0" applyNumberFormat="1" applyFont="1" applyFill="1" applyBorder="1" applyAlignment="1"/>
    <xf numFmtId="164" fontId="28" fillId="0" borderId="31" xfId="1" applyNumberFormat="1" applyFont="1" applyFill="1" applyBorder="1" applyAlignment="1"/>
    <xf numFmtId="164" fontId="28" fillId="0" borderId="32" xfId="1" applyNumberFormat="1" applyFont="1" applyFill="1" applyBorder="1" applyAlignment="1"/>
    <xf numFmtId="164" fontId="28" fillId="0" borderId="30" xfId="1" applyNumberFormat="1" applyFont="1" applyFill="1" applyBorder="1" applyAlignment="1"/>
    <xf numFmtId="3" fontId="28" fillId="36" borderId="39" xfId="0" applyNumberFormat="1" applyFont="1" applyFill="1" applyBorder="1" applyAlignment="1"/>
    <xf numFmtId="3" fontId="28" fillId="36" borderId="40" xfId="0" applyNumberFormat="1" applyFont="1" applyFill="1" applyBorder="1" applyAlignment="1"/>
    <xf numFmtId="3" fontId="28" fillId="36" borderId="41" xfId="0" applyNumberFormat="1" applyFont="1" applyFill="1" applyBorder="1" applyAlignment="1"/>
    <xf numFmtId="0" fontId="3" fillId="0" borderId="24" xfId="0" applyFont="1" applyBorder="1"/>
    <xf numFmtId="164" fontId="3" fillId="0" borderId="25" xfId="1" applyNumberFormat="1" applyFont="1" applyBorder="1"/>
    <xf numFmtId="164" fontId="3" fillId="0" borderId="26" xfId="1" applyNumberFormat="1" applyFont="1" applyBorder="1"/>
    <xf numFmtId="164" fontId="3" fillId="0" borderId="24" xfId="1" applyNumberFormat="1" applyFont="1" applyBorder="1"/>
    <xf numFmtId="0" fontId="3" fillId="0" borderId="27" xfId="0" applyFont="1" applyBorder="1"/>
    <xf numFmtId="164" fontId="3" fillId="0" borderId="28" xfId="1" applyNumberFormat="1" applyFont="1" applyBorder="1"/>
    <xf numFmtId="164" fontId="3" fillId="0" borderId="29" xfId="1" applyNumberFormat="1" applyFont="1" applyBorder="1"/>
    <xf numFmtId="164" fontId="3" fillId="0" borderId="27" xfId="1" applyNumberFormat="1" applyFont="1" applyBorder="1"/>
    <xf numFmtId="0" fontId="3" fillId="0" borderId="42" xfId="0" applyFont="1" applyBorder="1"/>
    <xf numFmtId="164" fontId="3" fillId="0" borderId="43" xfId="1" applyNumberFormat="1" applyFont="1" applyBorder="1"/>
    <xf numFmtId="164" fontId="3" fillId="0" borderId="44" xfId="1" applyNumberFormat="1" applyFont="1" applyBorder="1"/>
    <xf numFmtId="164" fontId="3" fillId="0" borderId="42" xfId="1" applyNumberFormat="1" applyFont="1" applyBorder="1"/>
    <xf numFmtId="0" fontId="0" fillId="0" borderId="24" xfId="0" applyFont="1" applyBorder="1"/>
    <xf numFmtId="164" fontId="0" fillId="0" borderId="25" xfId="1" applyNumberFormat="1" applyFont="1" applyBorder="1"/>
    <xf numFmtId="164" fontId="0" fillId="0" borderId="26" xfId="1" applyNumberFormat="1" applyFont="1" applyBorder="1"/>
    <xf numFmtId="164" fontId="0" fillId="0" borderId="24" xfId="1" applyNumberFormat="1" applyFont="1" applyBorder="1"/>
    <xf numFmtId="0" fontId="0" fillId="0" borderId="27" xfId="0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164" fontId="0" fillId="0" borderId="27" xfId="1" applyNumberFormat="1" applyFont="1" applyBorder="1"/>
    <xf numFmtId="0" fontId="0" fillId="0" borderId="27" xfId="0" applyFont="1" applyBorder="1"/>
    <xf numFmtId="0" fontId="0" fillId="37" borderId="27" xfId="0" applyFill="1" applyBorder="1"/>
    <xf numFmtId="164" fontId="0" fillId="37" borderId="28" xfId="1" applyNumberFormat="1" applyFont="1" applyFill="1" applyBorder="1"/>
    <xf numFmtId="164" fontId="0" fillId="37" borderId="29" xfId="1" applyNumberFormat="1" applyFont="1" applyFill="1" applyBorder="1"/>
    <xf numFmtId="164" fontId="0" fillId="37" borderId="27" xfId="1" applyNumberFormat="1" applyFont="1" applyFill="1" applyBorder="1"/>
    <xf numFmtId="0" fontId="0" fillId="0" borderId="30" xfId="0" applyFont="1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0" borderId="30" xfId="1" applyNumberFormat="1" applyFont="1" applyBorder="1"/>
    <xf numFmtId="0" fontId="0" fillId="0" borderId="0" xfId="0" applyFont="1" applyBorder="1"/>
    <xf numFmtId="164" fontId="0" fillId="0" borderId="0" xfId="1" applyNumberFormat="1" applyFont="1" applyBorder="1"/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/>
    <xf numFmtId="0" fontId="32" fillId="0" borderId="0" xfId="0" applyFont="1" applyFill="1" applyBorder="1"/>
    <xf numFmtId="0" fontId="5" fillId="0" borderId="12" xfId="4" applyFont="1" applyBorder="1" applyAlignment="1" applyProtection="1">
      <alignment horizontal="center"/>
      <protection locked="0"/>
    </xf>
    <xf numFmtId="0" fontId="4" fillId="0" borderId="0" xfId="4" applyBorder="1" applyAlignment="1" applyProtection="1">
      <alignment horizontal="center"/>
      <protection locked="0"/>
    </xf>
    <xf numFmtId="0" fontId="4" fillId="0" borderId="12" xfId="4" applyBorder="1" applyAlignment="1" applyProtection="1">
      <alignment horizontal="center"/>
      <protection locked="0"/>
    </xf>
    <xf numFmtId="0" fontId="26" fillId="0" borderId="0" xfId="4" applyFont="1" applyProtection="1">
      <protection locked="0"/>
    </xf>
    <xf numFmtId="0" fontId="5" fillId="0" borderId="12" xfId="4" applyFont="1" applyBorder="1" applyAlignment="1" applyProtection="1">
      <alignment horizontal="center"/>
      <protection locked="0"/>
    </xf>
    <xf numFmtId="0" fontId="4" fillId="0" borderId="0" xfId="4" applyBorder="1" applyAlignment="1" applyProtection="1">
      <alignment horizontal="center"/>
      <protection locked="0"/>
    </xf>
    <xf numFmtId="0" fontId="4" fillId="0" borderId="12" xfId="4" applyBorder="1" applyAlignment="1" applyProtection="1">
      <alignment horizontal="center"/>
      <protection locked="0"/>
    </xf>
    <xf numFmtId="0" fontId="0" fillId="0" borderId="16" xfId="0" applyBorder="1"/>
    <xf numFmtId="165" fontId="0" fillId="0" borderId="23" xfId="2" applyNumberFormat="1" applyFont="1" applyBorder="1" applyProtection="1"/>
    <xf numFmtId="0" fontId="4" fillId="0" borderId="63" xfId="4" applyBorder="1" applyAlignment="1" applyProtection="1">
      <alignment horizontal="center"/>
      <protection locked="0"/>
    </xf>
    <xf numFmtId="0" fontId="52" fillId="0" borderId="0" xfId="103" applyFont="1"/>
    <xf numFmtId="164" fontId="52" fillId="0" borderId="0" xfId="5" applyNumberFormat="1" applyFont="1"/>
    <xf numFmtId="0" fontId="51" fillId="0" borderId="0" xfId="103" applyFont="1"/>
    <xf numFmtId="0" fontId="51" fillId="0" borderId="0" xfId="103" applyFont="1" applyAlignment="1">
      <alignment horizontal="center"/>
    </xf>
    <xf numFmtId="0" fontId="52" fillId="0" borderId="0" xfId="103" applyFont="1" applyBorder="1"/>
    <xf numFmtId="0" fontId="51" fillId="0" borderId="0" xfId="103" applyFont="1" applyBorder="1"/>
    <xf numFmtId="3" fontId="52" fillId="0" borderId="0" xfId="103" applyNumberFormat="1" applyFont="1"/>
    <xf numFmtId="0" fontId="4" fillId="37" borderId="11" xfId="4" applyFill="1" applyBorder="1" applyAlignment="1" applyProtection="1">
      <alignment horizontal="center"/>
      <protection locked="0"/>
    </xf>
    <xf numFmtId="0" fontId="0" fillId="37" borderId="0" xfId="2" applyNumberFormat="1" applyFont="1" applyFill="1" applyProtection="1"/>
    <xf numFmtId="0" fontId="4" fillId="38" borderId="11" xfId="4" applyFill="1" applyBorder="1" applyAlignment="1" applyProtection="1">
      <alignment horizontal="center"/>
      <protection locked="0"/>
    </xf>
    <xf numFmtId="0" fontId="0" fillId="38" borderId="0" xfId="2" applyNumberFormat="1" applyFont="1" applyFill="1" applyProtection="1"/>
    <xf numFmtId="0" fontId="28" fillId="0" borderId="24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164" fontId="28" fillId="0" borderId="71" xfId="1" applyNumberFormat="1" applyFont="1" applyFill="1" applyBorder="1" applyAlignment="1"/>
    <xf numFmtId="164" fontId="28" fillId="0" borderId="72" xfId="1" applyNumberFormat="1" applyFont="1" applyFill="1" applyBorder="1" applyAlignment="1"/>
    <xf numFmtId="164" fontId="28" fillId="0" borderId="73" xfId="1" applyNumberFormat="1" applyFont="1" applyFill="1" applyBorder="1" applyAlignment="1"/>
    <xf numFmtId="164" fontId="3" fillId="0" borderId="37" xfId="1" applyNumberFormat="1" applyFont="1" applyBorder="1"/>
    <xf numFmtId="164" fontId="3" fillId="0" borderId="74" xfId="1" applyNumberFormat="1" applyFont="1" applyBorder="1"/>
    <xf numFmtId="164" fontId="3" fillId="0" borderId="75" xfId="1" applyNumberFormat="1" applyFont="1" applyBorder="1"/>
    <xf numFmtId="3" fontId="28" fillId="36" borderId="76" xfId="0" applyNumberFormat="1" applyFont="1" applyFill="1" applyBorder="1" applyAlignment="1"/>
    <xf numFmtId="3" fontId="28" fillId="36" borderId="77" xfId="0" applyNumberFormat="1" applyFont="1" applyFill="1" applyBorder="1" applyAlignment="1"/>
    <xf numFmtId="3" fontId="28" fillId="36" borderId="78" xfId="0" applyNumberFormat="1" applyFont="1" applyFill="1" applyBorder="1" applyAlignment="1"/>
    <xf numFmtId="0" fontId="4" fillId="0" borderId="12" xfId="4" applyBorder="1" applyAlignment="1" applyProtection="1">
      <alignment horizontal="center"/>
      <protection locked="0"/>
    </xf>
    <xf numFmtId="0" fontId="0" fillId="0" borderId="16" xfId="0" applyFont="1" applyBorder="1"/>
    <xf numFmtId="0" fontId="0" fillId="0" borderId="16" xfId="0" applyFill="1" applyBorder="1"/>
    <xf numFmtId="0" fontId="3" fillId="0" borderId="16" xfId="0" applyFont="1" applyFill="1" applyBorder="1" applyAlignment="1">
      <alignment horizontal="right"/>
    </xf>
    <xf numFmtId="3" fontId="0" fillId="0" borderId="16" xfId="0" applyNumberFormat="1" applyFill="1" applyBorder="1"/>
    <xf numFmtId="3" fontId="0" fillId="0" borderId="16" xfId="0" applyNumberFormat="1" applyFont="1" applyBorder="1"/>
    <xf numFmtId="3" fontId="0" fillId="0" borderId="16" xfId="0" applyNumberFormat="1" applyFont="1" applyFill="1" applyBorder="1"/>
    <xf numFmtId="0" fontId="4" fillId="61" borderId="16" xfId="4" applyFill="1" applyBorder="1" applyAlignment="1" applyProtection="1">
      <alignment horizontal="right"/>
      <protection locked="0"/>
    </xf>
    <xf numFmtId="0" fontId="4" fillId="38" borderId="16" xfId="4" applyFill="1" applyBorder="1" applyAlignment="1" applyProtection="1">
      <alignment horizontal="right"/>
      <protection locked="0"/>
    </xf>
    <xf numFmtId="0" fontId="4" fillId="0" borderId="16" xfId="4" applyBorder="1" applyProtection="1">
      <protection locked="0"/>
    </xf>
    <xf numFmtId="0" fontId="0" fillId="61" borderId="16" xfId="2" applyNumberFormat="1" applyFont="1" applyFill="1" applyBorder="1" applyProtection="1"/>
    <xf numFmtId="0" fontId="4" fillId="61" borderId="82" xfId="4" applyFill="1" applyBorder="1" applyAlignment="1" applyProtection="1">
      <alignment horizontal="right"/>
      <protection locked="0"/>
    </xf>
    <xf numFmtId="0" fontId="4" fillId="0" borderId="83" xfId="4" applyBorder="1" applyProtection="1">
      <protection locked="0"/>
    </xf>
    <xf numFmtId="0" fontId="0" fillId="61" borderId="82" xfId="2" applyNumberFormat="1" applyFont="1" applyFill="1" applyBorder="1" applyProtection="1"/>
    <xf numFmtId="0" fontId="0" fillId="61" borderId="48" xfId="2" applyNumberFormat="1" applyFont="1" applyFill="1" applyBorder="1" applyProtection="1"/>
    <xf numFmtId="0" fontId="0" fillId="61" borderId="49" xfId="2" applyNumberFormat="1" applyFont="1" applyFill="1" applyBorder="1" applyProtection="1"/>
    <xf numFmtId="0" fontId="4" fillId="0" borderId="49" xfId="4" applyBorder="1" applyProtection="1">
      <protection locked="0"/>
    </xf>
    <xf numFmtId="0" fontId="4" fillId="0" borderId="50" xfId="4" applyBorder="1" applyProtection="1">
      <protection locked="0"/>
    </xf>
    <xf numFmtId="0" fontId="4" fillId="0" borderId="16" xfId="4" applyBorder="1" applyAlignment="1" applyProtection="1">
      <alignment horizontal="right"/>
      <protection locked="0"/>
    </xf>
    <xf numFmtId="0" fontId="4" fillId="0" borderId="83" xfId="4" applyBorder="1" applyAlignment="1" applyProtection="1">
      <alignment horizontal="right"/>
      <protection locked="0"/>
    </xf>
    <xf numFmtId="164" fontId="4" fillId="64" borderId="0" xfId="5" applyNumberFormat="1" applyFill="1" applyBorder="1" applyProtection="1">
      <protection locked="0"/>
    </xf>
    <xf numFmtId="164" fontId="4" fillId="64" borderId="0" xfId="4" applyNumberFormat="1" applyFill="1" applyProtection="1">
      <protection locked="0"/>
    </xf>
    <xf numFmtId="164" fontId="4" fillId="64" borderId="0" xfId="4" applyNumberFormat="1" applyFill="1" applyBorder="1" applyProtection="1">
      <protection locked="0"/>
    </xf>
    <xf numFmtId="166" fontId="4" fillId="64" borderId="18" xfId="4" applyNumberFormat="1" applyFill="1" applyBorder="1" applyProtection="1">
      <protection locked="0"/>
    </xf>
    <xf numFmtId="166" fontId="4" fillId="64" borderId="11" xfId="4" applyNumberFormat="1" applyFill="1" applyBorder="1" applyProtection="1">
      <protection locked="0"/>
    </xf>
    <xf numFmtId="166" fontId="4" fillId="64" borderId="20" xfId="4" applyNumberFormat="1" applyFill="1" applyBorder="1" applyProtection="1">
      <protection locked="0"/>
    </xf>
    <xf numFmtId="164" fontId="4" fillId="0" borderId="0" xfId="5" applyNumberFormat="1" applyBorder="1" applyProtection="1"/>
    <xf numFmtId="164" fontId="4" fillId="0" borderId="0" xfId="5" applyNumberFormat="1" applyFont="1" applyBorder="1" applyProtection="1"/>
    <xf numFmtId="0" fontId="4" fillId="0" borderId="0" xfId="4" applyProtection="1"/>
    <xf numFmtId="164" fontId="4" fillId="0" borderId="0" xfId="5" applyNumberFormat="1" applyFill="1" applyBorder="1" applyProtection="1"/>
    <xf numFmtId="164" fontId="4" fillId="0" borderId="10" xfId="5" applyNumberFormat="1" applyBorder="1" applyProtection="1"/>
    <xf numFmtId="166" fontId="4" fillId="0" borderId="11" xfId="4" applyNumberFormat="1" applyBorder="1" applyProtection="1"/>
    <xf numFmtId="166" fontId="4" fillId="0" borderId="17" xfId="4" applyNumberFormat="1" applyBorder="1" applyProtection="1"/>
    <xf numFmtId="1" fontId="0" fillId="0" borderId="84" xfId="0" applyNumberFormat="1" applyBorder="1"/>
    <xf numFmtId="1" fontId="5" fillId="0" borderId="85" xfId="0" applyNumberFormat="1" applyFont="1" applyBorder="1" applyAlignment="1">
      <alignment horizontal="center" wrapText="1"/>
    </xf>
    <xf numFmtId="1" fontId="5" fillId="0" borderId="86" xfId="0" applyNumberFormat="1" applyFont="1" applyBorder="1" applyAlignment="1">
      <alignment horizontal="center"/>
    </xf>
    <xf numFmtId="0" fontId="5" fillId="0" borderId="85" xfId="0" applyFont="1" applyBorder="1" applyAlignment="1">
      <alignment horizontal="center" wrapText="1"/>
    </xf>
    <xf numFmtId="0" fontId="5" fillId="0" borderId="86" xfId="0" applyFont="1" applyBorder="1" applyAlignment="1">
      <alignment horizontal="center" wrapText="1"/>
    </xf>
    <xf numFmtId="165" fontId="0" fillId="0" borderId="0" xfId="0" applyNumberFormat="1"/>
    <xf numFmtId="1" fontId="5" fillId="0" borderId="0" xfId="0" applyNumberFormat="1" applyFont="1" applyFill="1" applyBorder="1"/>
    <xf numFmtId="1" fontId="0" fillId="0" borderId="0" xfId="0" applyNumberFormat="1" applyFill="1" applyBorder="1"/>
    <xf numFmtId="14" fontId="0" fillId="0" borderId="0" xfId="0" applyNumberFormat="1"/>
    <xf numFmtId="0" fontId="5" fillId="0" borderId="89" xfId="0" applyFont="1" applyBorder="1" applyAlignment="1">
      <alignment horizontal="center" wrapText="1"/>
    </xf>
    <xf numFmtId="0" fontId="4" fillId="0" borderId="13" xfId="4" applyBorder="1" applyProtection="1">
      <protection locked="0"/>
    </xf>
    <xf numFmtId="0" fontId="4" fillId="0" borderId="90" xfId="4" applyBorder="1" applyProtection="1">
      <protection locked="0"/>
    </xf>
    <xf numFmtId="0" fontId="5" fillId="0" borderId="84" xfId="0" applyFont="1" applyBorder="1" applyAlignment="1">
      <alignment horizontal="center" wrapText="1"/>
    </xf>
    <xf numFmtId="0" fontId="5" fillId="0" borderId="12" xfId="4" applyFont="1" applyBorder="1" applyAlignment="1" applyProtection="1">
      <alignment horizontal="center"/>
      <protection locked="0"/>
    </xf>
    <xf numFmtId="0" fontId="4" fillId="0" borderId="0" xfId="4" applyBorder="1" applyAlignment="1" applyProtection="1">
      <alignment horizontal="center"/>
      <protection locked="0"/>
    </xf>
    <xf numFmtId="0" fontId="4" fillId="0" borderId="12" xfId="4" applyBorder="1" applyAlignment="1" applyProtection="1">
      <alignment horizontal="center"/>
      <protection locked="0"/>
    </xf>
    <xf numFmtId="1" fontId="5" fillId="64" borderId="84" xfId="0" applyNumberFormat="1" applyFont="1" applyFill="1" applyBorder="1"/>
    <xf numFmtId="3" fontId="3" fillId="64" borderId="85" xfId="0" applyNumberFormat="1" applyFont="1" applyFill="1" applyBorder="1"/>
    <xf numFmtId="3" fontId="3" fillId="64" borderId="86" xfId="0" applyNumberFormat="1" applyFont="1" applyFill="1" applyBorder="1"/>
    <xf numFmtId="165" fontId="3" fillId="64" borderId="85" xfId="2" applyNumberFormat="1" applyFont="1" applyFill="1" applyBorder="1"/>
    <xf numFmtId="164" fontId="3" fillId="64" borderId="84" xfId="1" applyNumberFormat="1" applyFont="1" applyFill="1" applyBorder="1"/>
    <xf numFmtId="164" fontId="3" fillId="64" borderId="85" xfId="1" applyNumberFormat="1" applyFont="1" applyFill="1" applyBorder="1"/>
    <xf numFmtId="164" fontId="3" fillId="64" borderId="89" xfId="1" applyNumberFormat="1" applyFont="1" applyFill="1" applyBorder="1"/>
    <xf numFmtId="1" fontId="0" fillId="0" borderId="60" xfId="0" applyNumberFormat="1" applyFill="1" applyBorder="1"/>
    <xf numFmtId="3" fontId="0" fillId="0" borderId="61" xfId="0" applyNumberFormat="1" applyFill="1" applyBorder="1"/>
    <xf numFmtId="3" fontId="0" fillId="0" borderId="87" xfId="0" applyNumberFormat="1" applyFill="1" applyBorder="1"/>
    <xf numFmtId="165" fontId="0" fillId="0" borderId="61" xfId="2" applyNumberFormat="1" applyFont="1" applyFill="1" applyBorder="1"/>
    <xf numFmtId="164" fontId="0" fillId="0" borderId="60" xfId="1" applyNumberFormat="1" applyFont="1" applyFill="1" applyBorder="1"/>
    <xf numFmtId="164" fontId="0" fillId="0" borderId="61" xfId="1" applyNumberFormat="1" applyFont="1" applyFill="1" applyBorder="1"/>
    <xf numFmtId="164" fontId="0" fillId="0" borderId="0" xfId="1" applyNumberFormat="1" applyFont="1" applyFill="1" applyBorder="1"/>
    <xf numFmtId="1" fontId="0" fillId="0" borderId="79" xfId="0" applyNumberFormat="1" applyFill="1" applyBorder="1"/>
    <xf numFmtId="3" fontId="0" fillId="0" borderId="81" xfId="0" applyNumberFormat="1" applyFill="1" applyBorder="1"/>
    <xf numFmtId="3" fontId="0" fillId="0" borderId="88" xfId="0" applyNumberFormat="1" applyFill="1" applyBorder="1"/>
    <xf numFmtId="165" fontId="0" fillId="0" borderId="81" xfId="2" applyNumberFormat="1" applyFont="1" applyFill="1" applyBorder="1"/>
    <xf numFmtId="164" fontId="0" fillId="0" borderId="79" xfId="1" applyNumberFormat="1" applyFont="1" applyFill="1" applyBorder="1"/>
    <xf numFmtId="164" fontId="0" fillId="0" borderId="81" xfId="1" applyNumberFormat="1" applyFont="1" applyFill="1" applyBorder="1"/>
    <xf numFmtId="164" fontId="0" fillId="0" borderId="80" xfId="1" applyNumberFormat="1" applyFont="1" applyFill="1" applyBorder="1"/>
    <xf numFmtId="0" fontId="30" fillId="0" borderId="0" xfId="103" applyFont="1"/>
    <xf numFmtId="0" fontId="55" fillId="0" borderId="0" xfId="103" applyFont="1"/>
    <xf numFmtId="0" fontId="30" fillId="65" borderId="45" xfId="103" applyFont="1" applyFill="1" applyBorder="1" applyAlignment="1">
      <alignment horizontal="right"/>
    </xf>
    <xf numFmtId="0" fontId="30" fillId="65" borderId="46" xfId="103" applyFont="1" applyFill="1" applyBorder="1" applyAlignment="1">
      <alignment horizontal="right"/>
    </xf>
    <xf numFmtId="0" fontId="30" fillId="65" borderId="47" xfId="103" applyFont="1" applyFill="1" applyBorder="1" applyAlignment="1">
      <alignment horizontal="right"/>
    </xf>
    <xf numFmtId="0" fontId="30" fillId="0" borderId="82" xfId="103" applyFont="1" applyBorder="1" applyAlignment="1">
      <alignment horizontal="right"/>
    </xf>
    <xf numFmtId="164" fontId="30" fillId="0" borderId="16" xfId="1" applyNumberFormat="1" applyFont="1" applyBorder="1" applyAlignment="1">
      <alignment horizontal="right"/>
    </xf>
    <xf numFmtId="164" fontId="30" fillId="0" borderId="83" xfId="1" applyNumberFormat="1" applyFont="1" applyBorder="1" applyAlignment="1">
      <alignment horizontal="right"/>
    </xf>
    <xf numFmtId="3" fontId="30" fillId="0" borderId="83" xfId="103" applyNumberFormat="1" applyFont="1" applyBorder="1"/>
    <xf numFmtId="0" fontId="30" fillId="0" borderId="0" xfId="103" applyFont="1" applyBorder="1"/>
    <xf numFmtId="0" fontId="55" fillId="0" borderId="0" xfId="103" applyFont="1" applyAlignment="1">
      <alignment horizontal="center"/>
    </xf>
    <xf numFmtId="0" fontId="55" fillId="0" borderId="82" xfId="103" applyFont="1" applyBorder="1" applyAlignment="1">
      <alignment horizontal="right"/>
    </xf>
    <xf numFmtId="164" fontId="55" fillId="0" borderId="16" xfId="1" applyNumberFormat="1" applyFont="1" applyBorder="1" applyAlignment="1">
      <alignment horizontal="right"/>
    </xf>
    <xf numFmtId="164" fontId="55" fillId="0" borderId="83" xfId="1" applyNumberFormat="1" applyFont="1" applyBorder="1" applyAlignment="1">
      <alignment horizontal="right"/>
    </xf>
    <xf numFmtId="0" fontId="55" fillId="0" borderId="0" xfId="103" applyFont="1" applyBorder="1"/>
    <xf numFmtId="0" fontId="30" fillId="0" borderId="16" xfId="103" applyFont="1" applyBorder="1" applyAlignment="1">
      <alignment horizontal="right"/>
    </xf>
    <xf numFmtId="0" fontId="30" fillId="0" borderId="83" xfId="103" applyFont="1" applyBorder="1" applyAlignment="1">
      <alignment horizontal="right"/>
    </xf>
    <xf numFmtId="0" fontId="30" fillId="0" borderId="83" xfId="103" applyFont="1" applyBorder="1"/>
    <xf numFmtId="0" fontId="30" fillId="0" borderId="48" xfId="103" applyFont="1" applyBorder="1" applyAlignment="1">
      <alignment horizontal="right"/>
    </xf>
    <xf numFmtId="0" fontId="30" fillId="0" borderId="49" xfId="103" applyFont="1" applyBorder="1" applyAlignment="1">
      <alignment horizontal="right"/>
    </xf>
    <xf numFmtId="0" fontId="30" fillId="0" borderId="50" xfId="103" applyFont="1" applyBorder="1" applyAlignment="1">
      <alignment horizontal="right"/>
    </xf>
    <xf numFmtId="3" fontId="30" fillId="0" borderId="50" xfId="103" applyNumberFormat="1" applyFont="1" applyBorder="1"/>
    <xf numFmtId="3" fontId="55" fillId="65" borderId="45" xfId="103" applyNumberFormat="1" applyFont="1" applyFill="1" applyBorder="1" applyAlignment="1">
      <alignment horizontal="left"/>
    </xf>
    <xf numFmtId="3" fontId="55" fillId="65" borderId="46" xfId="103" applyNumberFormat="1" applyFont="1" applyFill="1" applyBorder="1" applyAlignment="1">
      <alignment horizontal="right"/>
    </xf>
    <xf numFmtId="3" fontId="30" fillId="65" borderId="46" xfId="103" applyNumberFormat="1" applyFont="1" applyFill="1" applyBorder="1" applyAlignment="1">
      <alignment horizontal="right"/>
    </xf>
    <xf numFmtId="3" fontId="55" fillId="0" borderId="82" xfId="103" applyNumberFormat="1" applyFont="1" applyBorder="1" applyAlignment="1">
      <alignment horizontal="center"/>
    </xf>
    <xf numFmtId="3" fontId="55" fillId="0" borderId="16" xfId="103" applyNumberFormat="1" applyFont="1" applyBorder="1"/>
    <xf numFmtId="3" fontId="30" fillId="0" borderId="16" xfId="103" applyNumberFormat="1" applyFont="1" applyBorder="1"/>
    <xf numFmtId="164" fontId="55" fillId="0" borderId="82" xfId="5" applyNumberFormat="1" applyFont="1" applyBorder="1" applyAlignment="1">
      <alignment horizontal="center"/>
    </xf>
    <xf numFmtId="0" fontId="30" fillId="0" borderId="82" xfId="103" applyFont="1" applyBorder="1"/>
    <xf numFmtId="0" fontId="30" fillId="0" borderId="16" xfId="103" applyFont="1" applyBorder="1"/>
    <xf numFmtId="164" fontId="55" fillId="0" borderId="48" xfId="5" applyNumberFormat="1" applyFont="1" applyBorder="1" applyAlignment="1"/>
    <xf numFmtId="3" fontId="30" fillId="0" borderId="49" xfId="103" applyNumberFormat="1" applyFont="1" applyBorder="1"/>
    <xf numFmtId="3" fontId="55" fillId="66" borderId="45" xfId="103" applyNumberFormat="1" applyFont="1" applyFill="1" applyBorder="1" applyAlignment="1">
      <alignment horizontal="right"/>
    </xf>
    <xf numFmtId="3" fontId="55" fillId="66" borderId="46" xfId="103" applyNumberFormat="1" applyFont="1" applyFill="1" applyBorder="1" applyAlignment="1">
      <alignment horizontal="right"/>
    </xf>
    <xf numFmtId="3" fontId="30" fillId="66" borderId="46" xfId="103" applyNumberFormat="1" applyFont="1" applyFill="1" applyBorder="1" applyAlignment="1">
      <alignment horizontal="right"/>
    </xf>
    <xf numFmtId="0" fontId="55" fillId="66" borderId="47" xfId="103" applyFont="1" applyFill="1" applyBorder="1" applyAlignment="1">
      <alignment horizontal="right"/>
    </xf>
    <xf numFmtId="166" fontId="4" fillId="0" borderId="22" xfId="4" applyNumberFormat="1" applyBorder="1" applyProtection="1"/>
    <xf numFmtId="0" fontId="32" fillId="0" borderId="0" xfId="0" applyFont="1" applyFill="1" applyBorder="1" applyAlignment="1"/>
    <xf numFmtId="0" fontId="63" fillId="0" borderId="0" xfId="0" applyFont="1"/>
    <xf numFmtId="0" fontId="64" fillId="0" borderId="96" xfId="0" applyFont="1" applyFill="1" applyBorder="1" applyAlignment="1">
      <alignment horizontal="center" vertical="center" wrapText="1"/>
    </xf>
    <xf numFmtId="0" fontId="64" fillId="0" borderId="98" xfId="0" applyFont="1" applyBorder="1" applyAlignment="1">
      <alignment horizontal="right" vertical="center"/>
    </xf>
    <xf numFmtId="1" fontId="64" fillId="0" borderId="99" xfId="0" applyNumberFormat="1" applyFont="1" applyFill="1" applyBorder="1" applyAlignment="1"/>
    <xf numFmtId="1" fontId="64" fillId="0" borderId="28" xfId="0" applyNumberFormat="1" applyFont="1" applyFill="1" applyBorder="1" applyAlignment="1"/>
    <xf numFmtId="0" fontId="64" fillId="0" borderId="100" xfId="0" applyFont="1" applyFill="1" applyBorder="1" applyAlignment="1">
      <alignment horizontal="right"/>
    </xf>
    <xf numFmtId="0" fontId="64" fillId="0" borderId="27" xfId="0" applyFont="1" applyFill="1" applyBorder="1" applyAlignment="1">
      <alignment horizontal="right"/>
    </xf>
    <xf numFmtId="0" fontId="66" fillId="0" borderId="28" xfId="0" applyFont="1" applyBorder="1"/>
    <xf numFmtId="0" fontId="66" fillId="0" borderId="29" xfId="0" applyFont="1" applyBorder="1"/>
    <xf numFmtId="164" fontId="63" fillId="0" borderId="27" xfId="1" applyNumberFormat="1" applyFont="1" applyBorder="1"/>
    <xf numFmtId="164" fontId="63" fillId="0" borderId="28" xfId="1" applyNumberFormat="1" applyFont="1" applyBorder="1"/>
    <xf numFmtId="0" fontId="66" fillId="0" borderId="97" xfId="0" applyFont="1" applyBorder="1"/>
    <xf numFmtId="164" fontId="66" fillId="0" borderId="101" xfId="1" applyNumberFormat="1" applyFont="1" applyBorder="1"/>
    <xf numFmtId="164" fontId="63" fillId="0" borderId="102" xfId="1" applyNumberFormat="1" applyFont="1" applyBorder="1"/>
    <xf numFmtId="164" fontId="63" fillId="0" borderId="74" xfId="1" applyNumberFormat="1" applyFont="1" applyBorder="1"/>
    <xf numFmtId="164" fontId="63" fillId="0" borderId="103" xfId="1" applyNumberFormat="1" applyFont="1" applyBorder="1"/>
    <xf numFmtId="0" fontId="66" fillId="0" borderId="104" xfId="0" applyFont="1" applyBorder="1"/>
    <xf numFmtId="164" fontId="66" fillId="0" borderId="98" xfId="1" applyNumberFormat="1" applyFont="1" applyBorder="1"/>
    <xf numFmtId="164" fontId="63" fillId="0" borderId="99" xfId="1" applyNumberFormat="1" applyFont="1" applyBorder="1"/>
    <xf numFmtId="164" fontId="63" fillId="0" borderId="100" xfId="1" applyNumberFormat="1" applyFont="1" applyBorder="1"/>
    <xf numFmtId="0" fontId="66" fillId="0" borderId="105" xfId="0" applyFont="1" applyBorder="1"/>
    <xf numFmtId="164" fontId="66" fillId="0" borderId="106" xfId="1" applyNumberFormat="1" applyFont="1" applyBorder="1"/>
    <xf numFmtId="164" fontId="63" fillId="0" borderId="107" xfId="1" applyNumberFormat="1" applyFont="1" applyBorder="1"/>
    <xf numFmtId="164" fontId="63" fillId="0" borderId="43" xfId="1" applyNumberFormat="1" applyFont="1" applyBorder="1"/>
    <xf numFmtId="164" fontId="63" fillId="0" borderId="108" xfId="1" applyNumberFormat="1" applyFont="1" applyBorder="1"/>
    <xf numFmtId="164" fontId="63" fillId="0" borderId="42" xfId="1" applyNumberFormat="1" applyFont="1" applyBorder="1"/>
    <xf numFmtId="0" fontId="67" fillId="0" borderId="0" xfId="0" applyFont="1" applyFill="1" applyBorder="1"/>
    <xf numFmtId="0" fontId="66" fillId="0" borderId="102" xfId="0" applyFont="1" applyBorder="1" applyAlignment="1">
      <alignment horizontal="right" indent="1"/>
    </xf>
    <xf numFmtId="0" fontId="66" fillId="0" borderId="74" xfId="0" applyFont="1" applyBorder="1" applyAlignment="1">
      <alignment horizontal="right" indent="1"/>
    </xf>
    <xf numFmtId="0" fontId="63" fillId="0" borderId="99" xfId="0" applyFont="1" applyBorder="1" applyAlignment="1">
      <alignment horizontal="right"/>
    </xf>
    <xf numFmtId="165" fontId="63" fillId="0" borderId="28" xfId="2" applyNumberFormat="1" applyFont="1" applyBorder="1"/>
    <xf numFmtId="165" fontId="63" fillId="0" borderId="100" xfId="2" applyNumberFormat="1" applyFont="1" applyBorder="1"/>
    <xf numFmtId="0" fontId="63" fillId="0" borderId="109" xfId="0" applyFont="1" applyBorder="1" applyAlignment="1">
      <alignment horizontal="right"/>
    </xf>
    <xf numFmtId="165" fontId="63" fillId="0" borderId="72" xfId="2" applyNumberFormat="1" applyFont="1" applyBorder="1"/>
    <xf numFmtId="165" fontId="63" fillId="0" borderId="110" xfId="2" applyNumberFormat="1" applyFont="1" applyBorder="1"/>
    <xf numFmtId="0" fontId="64" fillId="0" borderId="28" xfId="0" quotePrefix="1" applyNumberFormat="1" applyFont="1" applyFill="1" applyBorder="1" applyAlignment="1">
      <alignment horizontal="right"/>
    </xf>
    <xf numFmtId="0" fontId="66" fillId="0" borderId="74" xfId="0" applyFont="1" applyBorder="1" applyAlignment="1">
      <alignment horizontal="right" indent="2"/>
    </xf>
    <xf numFmtId="165" fontId="63" fillId="0" borderId="103" xfId="2" applyNumberFormat="1" applyFont="1" applyBorder="1"/>
    <xf numFmtId="0" fontId="66" fillId="0" borderId="102" xfId="0" applyFont="1" applyBorder="1" applyAlignment="1" applyProtection="1">
      <alignment horizontal="right" indent="1"/>
      <protection locked="0"/>
    </xf>
    <xf numFmtId="0" fontId="66" fillId="0" borderId="74" xfId="0" applyFont="1" applyBorder="1" applyAlignment="1" applyProtection="1">
      <alignment horizontal="right" indent="1"/>
      <protection locked="0"/>
    </xf>
    <xf numFmtId="0" fontId="66" fillId="0" borderId="74" xfId="0" applyFont="1" applyBorder="1" applyAlignment="1" applyProtection="1">
      <alignment horizontal="right" indent="2"/>
      <protection locked="0"/>
    </xf>
    <xf numFmtId="0" fontId="63" fillId="0" borderId="99" xfId="0" applyFont="1" applyBorder="1" applyProtection="1">
      <protection locked="0"/>
    </xf>
    <xf numFmtId="164" fontId="63" fillId="0" borderId="28" xfId="1" applyNumberFormat="1" applyFont="1" applyBorder="1" applyProtection="1">
      <protection locked="0"/>
    </xf>
    <xf numFmtId="164" fontId="63" fillId="0" borderId="103" xfId="1" applyNumberFormat="1" applyFont="1" applyBorder="1" applyProtection="1">
      <protection locked="0"/>
    </xf>
    <xf numFmtId="164" fontId="63" fillId="0" borderId="100" xfId="1" applyNumberFormat="1" applyFont="1" applyBorder="1" applyProtection="1">
      <protection locked="0"/>
    </xf>
    <xf numFmtId="0" fontId="63" fillId="0" borderId="109" xfId="0" applyFont="1" applyBorder="1" applyProtection="1">
      <protection locked="0"/>
    </xf>
    <xf numFmtId="164" fontId="63" fillId="0" borderId="72" xfId="1" applyNumberFormat="1" applyFont="1" applyBorder="1" applyProtection="1">
      <protection locked="0"/>
    </xf>
    <xf numFmtId="164" fontId="63" fillId="0" borderId="110" xfId="1" applyNumberFormat="1" applyFont="1" applyBorder="1" applyProtection="1">
      <protection locked="0"/>
    </xf>
    <xf numFmtId="164" fontId="63" fillId="0" borderId="29" xfId="1" applyNumberFormat="1" applyFont="1" applyBorder="1"/>
    <xf numFmtId="164" fontId="63" fillId="0" borderId="44" xfId="1" applyNumberFormat="1" applyFont="1" applyBorder="1"/>
    <xf numFmtId="164" fontId="64" fillId="0" borderId="111" xfId="1" applyNumberFormat="1" applyFont="1" applyFill="1" applyBorder="1" applyAlignment="1"/>
    <xf numFmtId="3" fontId="64" fillId="0" borderId="109" xfId="0" applyNumberFormat="1" applyFont="1" applyFill="1" applyBorder="1" applyAlignment="1"/>
    <xf numFmtId="164" fontId="64" fillId="0" borderId="72" xfId="1" applyNumberFormat="1" applyFont="1" applyFill="1" applyBorder="1" applyAlignment="1"/>
    <xf numFmtId="164" fontId="64" fillId="0" borderId="110" xfId="1" applyNumberFormat="1" applyFont="1" applyFill="1" applyBorder="1" applyAlignment="1"/>
    <xf numFmtId="164" fontId="64" fillId="0" borderId="71" xfId="1" applyNumberFormat="1" applyFont="1" applyFill="1" applyBorder="1" applyAlignment="1"/>
    <xf numFmtId="164" fontId="64" fillId="0" borderId="73" xfId="1" applyNumberFormat="1" applyFont="1" applyFill="1" applyBorder="1" applyAlignment="1"/>
    <xf numFmtId="164" fontId="63" fillId="0" borderId="37" xfId="1" applyNumberFormat="1" applyFont="1" applyBorder="1"/>
    <xf numFmtId="164" fontId="63" fillId="0" borderId="75" xfId="1" applyNumberFormat="1" applyFont="1" applyBorder="1"/>
    <xf numFmtId="3" fontId="64" fillId="0" borderId="112" xfId="0" applyNumberFormat="1" applyFont="1" applyFill="1" applyBorder="1" applyAlignment="1"/>
    <xf numFmtId="3" fontId="64" fillId="36" borderId="68" xfId="0" applyNumberFormat="1" applyFont="1" applyFill="1" applyBorder="1" applyAlignment="1"/>
    <xf numFmtId="164" fontId="64" fillId="36" borderId="113" xfId="1" applyNumberFormat="1" applyFont="1" applyFill="1" applyBorder="1" applyAlignment="1"/>
    <xf numFmtId="3" fontId="64" fillId="36" borderId="114" xfId="0" applyNumberFormat="1" applyFont="1" applyFill="1" applyBorder="1" applyAlignment="1"/>
    <xf numFmtId="3" fontId="64" fillId="36" borderId="77" xfId="0" applyNumberFormat="1" applyFont="1" applyFill="1" applyBorder="1" applyAlignment="1"/>
    <xf numFmtId="3" fontId="64" fillId="36" borderId="115" xfId="0" applyNumberFormat="1" applyFont="1" applyFill="1" applyBorder="1" applyAlignment="1"/>
    <xf numFmtId="3" fontId="64" fillId="36" borderId="76" xfId="0" applyNumberFormat="1" applyFont="1" applyFill="1" applyBorder="1" applyAlignment="1"/>
    <xf numFmtId="3" fontId="64" fillId="36" borderId="78" xfId="0" applyNumberFormat="1" applyFont="1" applyFill="1" applyBorder="1" applyAlignment="1"/>
    <xf numFmtId="0" fontId="68" fillId="0" borderId="0" xfId="0" applyFont="1"/>
    <xf numFmtId="0" fontId="67" fillId="0" borderId="0" xfId="0" applyFont="1"/>
    <xf numFmtId="0" fontId="4" fillId="0" borderId="16" xfId="4" applyFill="1" applyBorder="1" applyProtection="1">
      <protection locked="0"/>
    </xf>
    <xf numFmtId="0" fontId="4" fillId="0" borderId="83" xfId="4" applyFill="1" applyBorder="1" applyProtection="1">
      <protection locked="0"/>
    </xf>
    <xf numFmtId="0" fontId="4" fillId="63" borderId="16" xfId="4" applyFill="1" applyBorder="1" applyAlignment="1" applyProtection="1">
      <alignment horizontal="right"/>
      <protection locked="0"/>
    </xf>
    <xf numFmtId="0" fontId="0" fillId="63" borderId="16" xfId="2" applyNumberFormat="1" applyFont="1" applyFill="1" applyBorder="1" applyProtection="1"/>
    <xf numFmtId="0" fontId="0" fillId="63" borderId="49" xfId="2" applyNumberFormat="1" applyFont="1" applyFill="1" applyBorder="1" applyProtection="1"/>
    <xf numFmtId="0" fontId="4" fillId="38" borderId="16" xfId="4" applyFill="1" applyBorder="1" applyProtection="1">
      <protection locked="0"/>
    </xf>
    <xf numFmtId="0" fontId="4" fillId="38" borderId="49" xfId="4" applyFill="1" applyBorder="1" applyProtection="1">
      <protection locked="0"/>
    </xf>
    <xf numFmtId="0" fontId="61" fillId="0" borderId="117" xfId="120" applyBorder="1" applyAlignment="1" applyProtection="1"/>
    <xf numFmtId="0" fontId="4" fillId="38" borderId="16" xfId="4" applyFill="1" applyBorder="1" applyProtection="1"/>
    <xf numFmtId="0" fontId="4" fillId="38" borderId="49" xfId="4" applyFill="1" applyBorder="1" applyProtection="1"/>
    <xf numFmtId="0" fontId="60" fillId="37" borderId="118" xfId="0" applyFont="1" applyFill="1" applyBorder="1"/>
    <xf numFmtId="0" fontId="60" fillId="37" borderId="119" xfId="0" applyFont="1" applyFill="1" applyBorder="1"/>
    <xf numFmtId="0" fontId="60" fillId="37" borderId="120" xfId="0" applyFont="1" applyFill="1" applyBorder="1"/>
    <xf numFmtId="0" fontId="0" fillId="0" borderId="121" xfId="0" applyBorder="1"/>
    <xf numFmtId="0" fontId="0" fillId="0" borderId="122" xfId="0" applyBorder="1"/>
    <xf numFmtId="0" fontId="0" fillId="0" borderId="121" xfId="0" applyFill="1" applyBorder="1"/>
    <xf numFmtId="0" fontId="0" fillId="0" borderId="122" xfId="0" applyFill="1" applyBorder="1"/>
    <xf numFmtId="0" fontId="0" fillId="0" borderId="123" xfId="0" applyFill="1" applyBorder="1"/>
    <xf numFmtId="0" fontId="61" fillId="0" borderId="124" xfId="120" applyBorder="1" applyAlignment="1" applyProtection="1"/>
    <xf numFmtId="0" fontId="0" fillId="0" borderId="125" xfId="0" applyFill="1" applyBorder="1"/>
    <xf numFmtId="0" fontId="72" fillId="0" borderId="0" xfId="103" applyFont="1"/>
    <xf numFmtId="164" fontId="72" fillId="0" borderId="0" xfId="5" applyNumberFormat="1" applyFont="1"/>
    <xf numFmtId="0" fontId="72" fillId="0" borderId="0" xfId="103" applyFont="1" applyAlignment="1">
      <alignment horizontal="center"/>
    </xf>
    <xf numFmtId="164" fontId="71" fillId="0" borderId="0" xfId="5" applyNumberFormat="1" applyFont="1"/>
    <xf numFmtId="0" fontId="71" fillId="0" borderId="0" xfId="103" applyFont="1"/>
    <xf numFmtId="3" fontId="71" fillId="0" borderId="64" xfId="103" applyNumberFormat="1" applyFont="1" applyBorder="1" applyAlignment="1">
      <alignment horizontal="left"/>
    </xf>
    <xf numFmtId="3" fontId="71" fillId="0" borderId="64" xfId="103" applyNumberFormat="1" applyFont="1" applyBorder="1" applyAlignment="1">
      <alignment horizontal="center"/>
    </xf>
    <xf numFmtId="164" fontId="71" fillId="0" borderId="64" xfId="5" applyNumberFormat="1" applyFont="1" applyBorder="1" applyAlignment="1">
      <alignment horizontal="center"/>
    </xf>
    <xf numFmtId="0" fontId="71" fillId="0" borderId="0" xfId="103" applyFont="1" applyAlignment="1">
      <alignment horizontal="center"/>
    </xf>
    <xf numFmtId="3" fontId="71" fillId="0" borderId="45" xfId="103" applyNumberFormat="1" applyFont="1" applyBorder="1" applyAlignment="1">
      <alignment horizontal="left"/>
    </xf>
    <xf numFmtId="3" fontId="71" fillId="0" borderId="46" xfId="103" applyNumberFormat="1" applyFont="1" applyBorder="1"/>
    <xf numFmtId="3" fontId="72" fillId="0" borderId="46" xfId="103" applyNumberFormat="1" applyFont="1" applyBorder="1"/>
    <xf numFmtId="3" fontId="72" fillId="0" borderId="47" xfId="103" applyNumberFormat="1" applyFont="1" applyBorder="1"/>
    <xf numFmtId="3" fontId="71" fillId="0" borderId="0" xfId="103" applyNumberFormat="1" applyFont="1" applyBorder="1"/>
    <xf numFmtId="3" fontId="71" fillId="0" borderId="82" xfId="103" applyNumberFormat="1" applyFont="1" applyBorder="1" applyAlignment="1">
      <alignment horizontal="center"/>
    </xf>
    <xf numFmtId="3" fontId="71" fillId="0" borderId="16" xfId="103" applyNumberFormat="1" applyFont="1" applyBorder="1"/>
    <xf numFmtId="3" fontId="72" fillId="0" borderId="16" xfId="103" applyNumberFormat="1" applyFont="1" applyBorder="1"/>
    <xf numFmtId="3" fontId="72" fillId="0" borderId="83" xfId="103" applyNumberFormat="1" applyFont="1" applyBorder="1"/>
    <xf numFmtId="3" fontId="72" fillId="0" borderId="0" xfId="103" applyNumberFormat="1" applyFont="1" applyBorder="1"/>
    <xf numFmtId="3" fontId="72" fillId="0" borderId="15" xfId="103" applyNumberFormat="1" applyFont="1" applyBorder="1"/>
    <xf numFmtId="3" fontId="72" fillId="63" borderId="0" xfId="103" applyNumberFormat="1" applyFont="1" applyFill="1" applyBorder="1"/>
    <xf numFmtId="164" fontId="71" fillId="0" borderId="82" xfId="5" applyNumberFormat="1" applyFont="1" applyBorder="1" applyAlignment="1">
      <alignment horizontal="center"/>
    </xf>
    <xf numFmtId="3" fontId="72" fillId="0" borderId="49" xfId="103" applyNumberFormat="1" applyFont="1" applyBorder="1"/>
    <xf numFmtId="3" fontId="72" fillId="0" borderId="50" xfId="103" applyNumberFormat="1" applyFont="1" applyBorder="1"/>
    <xf numFmtId="0" fontId="72" fillId="0" borderId="0" xfId="103" applyFont="1" applyBorder="1"/>
    <xf numFmtId="3" fontId="71" fillId="0" borderId="0" xfId="103" applyNumberFormat="1" applyFont="1" applyAlignment="1">
      <alignment horizontal="center"/>
    </xf>
    <xf numFmtId="0" fontId="71" fillId="0" borderId="0" xfId="103" applyFont="1" applyBorder="1"/>
    <xf numFmtId="0" fontId="72" fillId="0" borderId="82" xfId="103" applyFont="1" applyBorder="1"/>
    <xf numFmtId="0" fontId="72" fillId="0" borderId="16" xfId="103" applyFont="1" applyBorder="1"/>
    <xf numFmtId="0" fontId="72" fillId="0" borderId="83" xfId="103" applyFont="1" applyBorder="1"/>
    <xf numFmtId="164" fontId="71" fillId="0" borderId="48" xfId="5" applyNumberFormat="1" applyFont="1" applyBorder="1" applyAlignment="1"/>
    <xf numFmtId="3" fontId="71" fillId="0" borderId="49" xfId="103" applyNumberFormat="1" applyFont="1" applyBorder="1" applyAlignment="1"/>
    <xf numFmtId="3" fontId="71" fillId="0" borderId="50" xfId="103" applyNumberFormat="1" applyFont="1" applyBorder="1" applyAlignment="1"/>
    <xf numFmtId="0" fontId="71" fillId="0" borderId="0" xfId="103" applyFont="1" applyBorder="1" applyAlignment="1"/>
    <xf numFmtId="3" fontId="72" fillId="0" borderId="92" xfId="103" applyNumberFormat="1" applyFont="1" applyBorder="1"/>
    <xf numFmtId="3" fontId="72" fillId="0" borderId="80" xfId="103" applyNumberFormat="1" applyFont="1" applyBorder="1"/>
    <xf numFmtId="3" fontId="72" fillId="0" borderId="81" xfId="103" applyNumberFormat="1" applyFont="1" applyBorder="1"/>
    <xf numFmtId="0" fontId="73" fillId="0" borderId="0" xfId="103" applyFont="1" applyAlignment="1"/>
    <xf numFmtId="0" fontId="29" fillId="0" borderId="0" xfId="103" applyFont="1" applyFill="1" applyBorder="1" applyAlignment="1">
      <alignment horizontal="left"/>
    </xf>
    <xf numFmtId="0" fontId="72" fillId="0" borderId="62" xfId="103" applyFont="1" applyBorder="1" applyAlignment="1"/>
    <xf numFmtId="0" fontId="69" fillId="0" borderId="0" xfId="0" applyFont="1"/>
    <xf numFmtId="0" fontId="59" fillId="0" borderId="0" xfId="0" applyFont="1" applyAlignment="1"/>
    <xf numFmtId="0" fontId="4" fillId="0" borderId="15" xfId="4" applyFont="1" applyFill="1" applyBorder="1" applyAlignment="1" applyProtection="1">
      <alignment horizontal="left"/>
    </xf>
    <xf numFmtId="0" fontId="4" fillId="0" borderId="15" xfId="4" applyFont="1" applyBorder="1" applyAlignment="1" applyProtection="1">
      <alignment horizontal="left"/>
    </xf>
    <xf numFmtId="0" fontId="4" fillId="0" borderId="15" xfId="4" applyFont="1" applyFill="1" applyBorder="1" applyAlignment="1" applyProtection="1">
      <alignment horizontal="center"/>
    </xf>
    <xf numFmtId="0" fontId="4" fillId="0" borderId="0" xfId="4" applyBorder="1" applyProtection="1"/>
    <xf numFmtId="0" fontId="4" fillId="0" borderId="21" xfId="4" applyFont="1" applyFill="1" applyBorder="1" applyAlignment="1" applyProtection="1">
      <alignment horizontal="center"/>
    </xf>
    <xf numFmtId="0" fontId="4" fillId="0" borderId="10" xfId="4" applyBorder="1" applyProtection="1"/>
    <xf numFmtId="0" fontId="31" fillId="0" borderId="0" xfId="0" applyFont="1"/>
    <xf numFmtId="0" fontId="2" fillId="0" borderId="1" xfId="3" applyAlignment="1">
      <alignment horizontal="left"/>
    </xf>
    <xf numFmtId="0" fontId="59" fillId="0" borderId="126" xfId="0" applyFont="1" applyBorder="1" applyAlignment="1"/>
    <xf numFmtId="0" fontId="64" fillId="0" borderId="95" xfId="0" applyFont="1" applyFill="1" applyBorder="1" applyAlignment="1">
      <alignment horizontal="left" vertical="center" wrapText="1"/>
    </xf>
    <xf numFmtId="0" fontId="65" fillId="0" borderId="97" xfId="0" applyFont="1" applyBorder="1" applyAlignment="1">
      <alignment horizontal="left" vertical="center"/>
    </xf>
    <xf numFmtId="0" fontId="64" fillId="0" borderId="35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 wrapText="1"/>
    </xf>
    <xf numFmtId="0" fontId="64" fillId="0" borderId="25" xfId="0" applyFont="1" applyFill="1" applyBorder="1" applyAlignment="1">
      <alignment horizontal="center" wrapText="1"/>
    </xf>
    <xf numFmtId="0" fontId="64" fillId="0" borderId="26" xfId="0" applyFont="1" applyFill="1" applyBorder="1" applyAlignment="1">
      <alignment horizontal="center" wrapText="1"/>
    </xf>
    <xf numFmtId="0" fontId="62" fillId="0" borderId="116" xfId="3" applyFont="1" applyBorder="1"/>
    <xf numFmtId="0" fontId="61" fillId="0" borderId="0" xfId="120" applyAlignment="1" applyProtection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8" fillId="37" borderId="0" xfId="0" applyFont="1" applyFill="1"/>
    <xf numFmtId="0" fontId="53" fillId="0" borderId="68" xfId="0" quotePrefix="1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2" fillId="0" borderId="0" xfId="3" applyBorder="1"/>
    <xf numFmtId="0" fontId="28" fillId="0" borderId="33" xfId="0" applyFont="1" applyFill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/>
    </xf>
    <xf numFmtId="0" fontId="28" fillId="0" borderId="34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 wrapText="1"/>
    </xf>
    <xf numFmtId="0" fontId="0" fillId="0" borderId="35" xfId="0" applyBorder="1"/>
    <xf numFmtId="0" fontId="0" fillId="0" borderId="36" xfId="0" applyBorder="1"/>
    <xf numFmtId="0" fontId="5" fillId="0" borderId="12" xfId="4" applyFont="1" applyFill="1" applyBorder="1" applyAlignment="1" applyProtection="1">
      <alignment horizontal="center"/>
      <protection locked="0"/>
    </xf>
    <xf numFmtId="0" fontId="5" fillId="0" borderId="14" xfId="4" applyFont="1" applyFill="1" applyBorder="1" applyAlignment="1" applyProtection="1">
      <alignment horizontal="center"/>
      <protection locked="0"/>
    </xf>
    <xf numFmtId="0" fontId="5" fillId="0" borderId="12" xfId="4" applyFont="1" applyBorder="1" applyAlignment="1" applyProtection="1">
      <alignment horizontal="center"/>
      <protection locked="0"/>
    </xf>
    <xf numFmtId="0" fontId="5" fillId="0" borderId="13" xfId="4" applyFont="1" applyBorder="1" applyAlignment="1" applyProtection="1">
      <alignment horizontal="center"/>
      <protection locked="0"/>
    </xf>
    <xf numFmtId="0" fontId="70" fillId="0" borderId="0" xfId="4" applyFont="1" applyBorder="1" applyAlignment="1" applyProtection="1">
      <alignment horizontal="center"/>
      <protection locked="0"/>
    </xf>
    <xf numFmtId="0" fontId="4" fillId="0" borderId="0" xfId="4" applyBorder="1" applyAlignment="1" applyProtection="1">
      <alignment horizontal="center"/>
      <protection locked="0"/>
    </xf>
    <xf numFmtId="0" fontId="5" fillId="0" borderId="0" xfId="4" applyFont="1" applyBorder="1" applyAlignment="1" applyProtection="1">
      <alignment horizontal="center" vertical="top"/>
      <protection locked="0"/>
    </xf>
    <xf numFmtId="0" fontId="4" fillId="0" borderId="11" xfId="4" applyBorder="1" applyAlignment="1" applyProtection="1">
      <alignment horizontal="center" vertical="center"/>
      <protection locked="0"/>
    </xf>
    <xf numFmtId="0" fontId="4" fillId="0" borderId="17" xfId="4" applyBorder="1" applyAlignment="1" applyProtection="1">
      <alignment horizontal="center" vertical="center"/>
      <protection locked="0"/>
    </xf>
    <xf numFmtId="0" fontId="4" fillId="0" borderId="12" xfId="4" applyBorder="1" applyAlignment="1" applyProtection="1">
      <alignment horizontal="center"/>
      <protection locked="0"/>
    </xf>
    <xf numFmtId="0" fontId="4" fillId="0" borderId="13" xfId="4" applyBorder="1" applyAlignment="1" applyProtection="1">
      <alignment horizontal="center"/>
      <protection locked="0"/>
    </xf>
    <xf numFmtId="0" fontId="4" fillId="0" borderId="14" xfId="4" applyBorder="1" applyAlignment="1" applyProtection="1">
      <alignment horizontal="center"/>
      <protection locked="0"/>
    </xf>
    <xf numFmtId="0" fontId="61" fillId="0" borderId="0" xfId="120" applyFont="1" applyAlignment="1" applyProtection="1">
      <alignment horizontal="center"/>
    </xf>
    <xf numFmtId="0" fontId="54" fillId="62" borderId="16" xfId="4" applyFont="1" applyFill="1" applyBorder="1" applyAlignment="1" applyProtection="1">
      <alignment horizontal="center"/>
      <protection locked="0"/>
    </xf>
    <xf numFmtId="0" fontId="54" fillId="62" borderId="83" xfId="4" applyFont="1" applyFill="1" applyBorder="1" applyAlignment="1" applyProtection="1">
      <alignment horizontal="center"/>
      <protection locked="0"/>
    </xf>
    <xf numFmtId="0" fontId="5" fillId="67" borderId="82" xfId="4" applyFont="1" applyFill="1" applyBorder="1" applyAlignment="1" applyProtection="1">
      <alignment horizontal="center"/>
      <protection locked="0"/>
    </xf>
    <xf numFmtId="0" fontId="5" fillId="67" borderId="16" xfId="4" applyFont="1" applyFill="1" applyBorder="1" applyAlignment="1" applyProtection="1">
      <alignment horizontal="center"/>
      <protection locked="0"/>
    </xf>
    <xf numFmtId="0" fontId="5" fillId="68" borderId="16" xfId="4" applyFont="1" applyFill="1" applyBorder="1" applyAlignment="1" applyProtection="1">
      <alignment horizontal="center"/>
      <protection locked="0"/>
    </xf>
    <xf numFmtId="0" fontId="5" fillId="69" borderId="16" xfId="4" applyFont="1" applyFill="1" applyBorder="1" applyAlignment="1" applyProtection="1">
      <alignment horizontal="center"/>
      <protection locked="0"/>
    </xf>
    <xf numFmtId="0" fontId="5" fillId="0" borderId="45" xfId="4" applyFont="1" applyBorder="1" applyAlignment="1" applyProtection="1">
      <alignment horizontal="center"/>
      <protection locked="0"/>
    </xf>
    <xf numFmtId="0" fontId="5" fillId="0" borderId="46" xfId="4" applyFont="1" applyBorder="1" applyAlignment="1" applyProtection="1">
      <alignment horizontal="center"/>
      <protection locked="0"/>
    </xf>
    <xf numFmtId="0" fontId="5" fillId="0" borderId="47" xfId="4" applyFont="1" applyBorder="1" applyAlignment="1" applyProtection="1">
      <alignment horizontal="center"/>
      <protection locked="0"/>
    </xf>
    <xf numFmtId="0" fontId="74" fillId="0" borderId="80" xfId="103" applyFont="1" applyBorder="1" applyAlignment="1">
      <alignment horizontal="center"/>
    </xf>
    <xf numFmtId="0" fontId="71" fillId="0" borderId="80" xfId="103" applyFont="1" applyBorder="1" applyAlignment="1">
      <alignment horizontal="center"/>
    </xf>
    <xf numFmtId="0" fontId="71" fillId="0" borderId="0" xfId="103" applyFont="1" applyAlignment="1">
      <alignment horizontal="center"/>
    </xf>
    <xf numFmtId="0" fontId="72" fillId="0" borderId="0" xfId="103" applyFont="1" applyAlignment="1">
      <alignment horizontal="center"/>
    </xf>
    <xf numFmtId="164" fontId="71" fillId="0" borderId="65" xfId="5" applyNumberFormat="1" applyFont="1" applyBorder="1" applyAlignment="1">
      <alignment horizontal="right"/>
    </xf>
    <xf numFmtId="0" fontId="72" fillId="0" borderId="64" xfId="103" applyFont="1" applyBorder="1" applyAlignment="1">
      <alignment horizontal="right"/>
    </xf>
    <xf numFmtId="3" fontId="71" fillId="0" borderId="66" xfId="103" applyNumberFormat="1" applyFont="1" applyBorder="1" applyAlignment="1"/>
    <xf numFmtId="0" fontId="71" fillId="0" borderId="67" xfId="103" applyFont="1" applyBorder="1" applyAlignment="1"/>
    <xf numFmtId="164" fontId="71" fillId="0" borderId="91" xfId="5" applyNumberFormat="1" applyFont="1" applyBorder="1" applyAlignment="1">
      <alignment horizontal="right"/>
    </xf>
    <xf numFmtId="0" fontId="72" fillId="0" borderId="93" xfId="103" applyFont="1" applyBorder="1" applyAlignment="1">
      <alignment horizontal="right"/>
    </xf>
    <xf numFmtId="3" fontId="71" fillId="0" borderId="15" xfId="103" applyNumberFormat="1" applyFont="1" applyBorder="1" applyAlignment="1"/>
    <xf numFmtId="3" fontId="72" fillId="0" borderId="94" xfId="103" applyNumberFormat="1" applyFont="1" applyBorder="1" applyAlignment="1"/>
    <xf numFmtId="3" fontId="71" fillId="0" borderId="0" xfId="103" applyNumberFormat="1" applyFont="1" applyAlignment="1">
      <alignment horizontal="center"/>
    </xf>
    <xf numFmtId="3" fontId="72" fillId="0" borderId="67" xfId="103" applyNumberFormat="1" applyFont="1" applyBorder="1" applyAlignment="1"/>
    <xf numFmtId="164" fontId="71" fillId="0" borderId="82" xfId="5" applyNumberFormat="1" applyFont="1" applyBorder="1" applyAlignment="1">
      <alignment horizontal="right"/>
    </xf>
    <xf numFmtId="0" fontId="72" fillId="0" borderId="48" xfId="103" applyFont="1" applyBorder="1" applyAlignment="1">
      <alignment horizontal="right"/>
    </xf>
    <xf numFmtId="3" fontId="71" fillId="0" borderId="16" xfId="103" applyNumberFormat="1" applyFont="1" applyBorder="1" applyAlignment="1"/>
    <xf numFmtId="0" fontId="71" fillId="0" borderId="49" xfId="103" applyFont="1" applyBorder="1" applyAlignment="1"/>
    <xf numFmtId="3" fontId="72" fillId="0" borderId="49" xfId="103" applyNumberFormat="1" applyFont="1" applyBorder="1" applyAlignment="1"/>
  </cellXfs>
  <cellStyles count="121">
    <cellStyle name="20% - Accent1 2" xfId="6"/>
    <cellStyle name="20% - Accent1 3" xfId="62"/>
    <cellStyle name="20% - Accent2 2" xfId="7"/>
    <cellStyle name="20% - Accent2 3" xfId="63"/>
    <cellStyle name="20% - Accent3 2" xfId="8"/>
    <cellStyle name="20% - Accent3 3" xfId="64"/>
    <cellStyle name="20% - Accent4 2" xfId="9"/>
    <cellStyle name="20% - Accent4 3" xfId="65"/>
    <cellStyle name="20% - Accent5 2" xfId="10"/>
    <cellStyle name="20% - Accent5 3" xfId="66"/>
    <cellStyle name="20% - Accent6 2" xfId="11"/>
    <cellStyle name="20% - Accent6 3" xfId="67"/>
    <cellStyle name="40% - Accent1 2" xfId="12"/>
    <cellStyle name="40% - Accent1 3" xfId="68"/>
    <cellStyle name="40% - Accent2 2" xfId="13"/>
    <cellStyle name="40% - Accent2 3" xfId="69"/>
    <cellStyle name="40% - Accent3 2" xfId="14"/>
    <cellStyle name="40% - Accent3 3" xfId="70"/>
    <cellStyle name="40% - Accent4 2" xfId="15"/>
    <cellStyle name="40% - Accent4 3" xfId="71"/>
    <cellStyle name="40% - Accent5 2" xfId="16"/>
    <cellStyle name="40% - Accent5 3" xfId="72"/>
    <cellStyle name="40% - Accent6 2" xfId="17"/>
    <cellStyle name="40% - Accent6 3" xfId="73"/>
    <cellStyle name="60% - Accent1 2" xfId="18"/>
    <cellStyle name="60% - Accent1 3" xfId="74"/>
    <cellStyle name="60% - Accent2 2" xfId="19"/>
    <cellStyle name="60% - Accent2 3" xfId="75"/>
    <cellStyle name="60% - Accent3 2" xfId="20"/>
    <cellStyle name="60% - Accent3 3" xfId="76"/>
    <cellStyle name="60% - Accent4 2" xfId="21"/>
    <cellStyle name="60% - Accent4 3" xfId="77"/>
    <cellStyle name="60% - Accent5 2" xfId="22"/>
    <cellStyle name="60% - Accent5 3" xfId="78"/>
    <cellStyle name="60% - Accent6 2" xfId="23"/>
    <cellStyle name="60% - Accent6 3" xfId="79"/>
    <cellStyle name="Accent1 2" xfId="24"/>
    <cellStyle name="Accent1 3" xfId="80"/>
    <cellStyle name="Accent2 2" xfId="25"/>
    <cellStyle name="Accent2 3" xfId="81"/>
    <cellStyle name="Accent3 2" xfId="26"/>
    <cellStyle name="Accent3 3" xfId="82"/>
    <cellStyle name="Accent4 2" xfId="27"/>
    <cellStyle name="Accent4 3" xfId="83"/>
    <cellStyle name="Accent5 2" xfId="28"/>
    <cellStyle name="Accent5 3" xfId="84"/>
    <cellStyle name="Accent6 2" xfId="29"/>
    <cellStyle name="Accent6 3" xfId="85"/>
    <cellStyle name="Bad 2" xfId="30"/>
    <cellStyle name="Bad 3" xfId="86"/>
    <cellStyle name="Calculation 2" xfId="31"/>
    <cellStyle name="Calculation 3" xfId="87"/>
    <cellStyle name="Check Cell 2" xfId="32"/>
    <cellStyle name="Check Cell 3" xfId="88"/>
    <cellStyle name="Comma" xfId="1" builtinId="3"/>
    <cellStyle name="Comma 2" xfId="5"/>
    <cellStyle name="Comma 2 2" xfId="33"/>
    <cellStyle name="Comma 2 3" xfId="104"/>
    <cellStyle name="Comma 2 4" xfId="105"/>
    <cellStyle name="Comma 3" xfId="34"/>
    <cellStyle name="Comma 3 2" xfId="106"/>
    <cellStyle name="Comma 3 3" xfId="107"/>
    <cellStyle name="Explanatory Text 2" xfId="35"/>
    <cellStyle name="Explanatory Text 3" xfId="89"/>
    <cellStyle name="Good 2" xfId="36"/>
    <cellStyle name="Good 3" xfId="90"/>
    <cellStyle name="Heading 1" xfId="3" builtinId="16"/>
    <cellStyle name="Heading 1 2" xfId="37"/>
    <cellStyle name="Heading 1 3" xfId="91"/>
    <cellStyle name="Heading 2 2" xfId="38"/>
    <cellStyle name="Heading 2 3" xfId="92"/>
    <cellStyle name="Heading 3 2" xfId="39"/>
    <cellStyle name="Heading 3 3" xfId="93"/>
    <cellStyle name="Heading 4 2" xfId="40"/>
    <cellStyle name="Heading 4 3" xfId="94"/>
    <cellStyle name="Hyperlink" xfId="120" builtinId="8"/>
    <cellStyle name="Input 2" xfId="41"/>
    <cellStyle name="Input 3" xfId="95"/>
    <cellStyle name="Linked Cell 2" xfId="42"/>
    <cellStyle name="Linked Cell 3" xfId="96"/>
    <cellStyle name="Neutral 2" xfId="43"/>
    <cellStyle name="Neutral 3" xfId="97"/>
    <cellStyle name="Normal" xfId="0" builtinId="0"/>
    <cellStyle name="Normal 2" xfId="4"/>
    <cellStyle name="Normal 2 2" xfId="44"/>
    <cellStyle name="Normal 2 2 2" xfId="108"/>
    <cellStyle name="Normal 2 2 3" xfId="109"/>
    <cellStyle name="Normal 2 3" xfId="45"/>
    <cellStyle name="Normal 2 3 2" xfId="110"/>
    <cellStyle name="Normal 2 3 3" xfId="111"/>
    <cellStyle name="Normal 2 4" xfId="46"/>
    <cellStyle name="Normal 3" xfId="47"/>
    <cellStyle name="Normal 3 2" xfId="48"/>
    <cellStyle name="Normal 3 3" xfId="112"/>
    <cellStyle name="Normal 3 4" xfId="113"/>
    <cellStyle name="Normal 4" xfId="49"/>
    <cellStyle name="Normal 4 2" xfId="50"/>
    <cellStyle name="Normal 5" xfId="51"/>
    <cellStyle name="Normal 5 2" xfId="52"/>
    <cellStyle name="Normal 5 2 2" xfId="114"/>
    <cellStyle name="Normal 5 2 3" xfId="115"/>
    <cellStyle name="Normal 6" xfId="53"/>
    <cellStyle name="Normal 6 2" xfId="116"/>
    <cellStyle name="Normal 6 3" xfId="117"/>
    <cellStyle name="Normal 7" xfId="103"/>
    <cellStyle name="Note 2" xfId="54"/>
    <cellStyle name="Note 3" xfId="98"/>
    <cellStyle name="Output 2" xfId="55"/>
    <cellStyle name="Output 3" xfId="99"/>
    <cellStyle name="Percent" xfId="2" builtinId="5"/>
    <cellStyle name="Percent 2" xfId="56"/>
    <cellStyle name="Percent 2 2" xfId="57"/>
    <cellStyle name="Percent 2 3" xfId="118"/>
    <cellStyle name="Percent 2 4" xfId="119"/>
    <cellStyle name="Percent 3" xfId="58"/>
    <cellStyle name="Percent 4" xfId="59"/>
    <cellStyle name="Title 2" xfId="100"/>
    <cellStyle name="Total 2" xfId="60"/>
    <cellStyle name="Total 3" xfId="101"/>
    <cellStyle name="Warning Text 2" xfId="61"/>
    <cellStyle name="Warning Text 3" xfId="10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0.0%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0.0%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0.0%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0.0%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relativeIndent="255" justifyLastLine="0" shrinkToFit="0" mergeCell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top style="thin">
          <color theme="4"/>
        </top>
        <vertical/>
        <horizontal/>
      </border>
    </dxf>
    <dxf>
      <border diagonalUp="0" diagonalDown="0"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border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1" relativeIndent="1" justifyLastLine="0" shrinkToFit="0" mergeCell="0" readingOrder="0"/>
      <border diagonalUp="0" diagonalDown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  <protection locked="0" hidden="0"/>
    </dxf>
    <dxf>
      <border>
        <top style="thin">
          <color theme="4"/>
        </top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vertical="top" textRotation="0" wrapText="0" justifyLastLine="0" shrinkToFit="0" mergeCell="0" readingOrder="0"/>
      <border diagonalUp="0" diagonalDown="0" outline="0"/>
      <protection locked="0" hidden="0"/>
    </dxf>
    <dxf>
      <border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1" relativeIndent="1" justifyLastLine="0" shrinkToFit="0" mergeCell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Growth Rates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8252486044878194E-2"/>
          <c:y val="7.9234115170232711E-2"/>
          <c:w val="0.90318391187017111"/>
          <c:h val="0.75433771732211963"/>
        </c:manualLayout>
      </c:layout>
      <c:areaChart>
        <c:grouping val="standard"/>
        <c:ser>
          <c:idx val="0"/>
          <c:order val="0"/>
          <c:tx>
            <c:strRef>
              <c:f>'Pop 1960-2025'!$B$29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'Pop 1960-2025'!$A$30:$A$36</c:f>
              <c:strCache>
                <c:ptCount val="7"/>
                <c:pt idx="0">
                  <c:v>1960 to 1970</c:v>
                </c:pt>
                <c:pt idx="1">
                  <c:v>1970 to 1980</c:v>
                </c:pt>
                <c:pt idx="2">
                  <c:v>1980 to 1990</c:v>
                </c:pt>
                <c:pt idx="3">
                  <c:v>1990 to 2000</c:v>
                </c:pt>
                <c:pt idx="4">
                  <c:v>2000 to 2010</c:v>
                </c:pt>
                <c:pt idx="5">
                  <c:v>2010 to 2014</c:v>
                </c:pt>
                <c:pt idx="6">
                  <c:v>2014 to 2025</c:v>
                </c:pt>
              </c:strCache>
            </c:strRef>
          </c:cat>
          <c:val>
            <c:numRef>
              <c:f>'Pop 1960-2025'!$B$30:$B$36</c:f>
              <c:numCache>
                <c:formatCode>0.0%</c:formatCode>
                <c:ptCount val="7"/>
                <c:pt idx="0">
                  <c:v>1.6907320524228275E-2</c:v>
                </c:pt>
                <c:pt idx="1">
                  <c:v>2.3295788692639485E-2</c:v>
                </c:pt>
                <c:pt idx="2">
                  <c:v>7.6730728137097692E-3</c:v>
                </c:pt>
                <c:pt idx="3">
                  <c:v>1.8715842303267616E-2</c:v>
                </c:pt>
                <c:pt idx="4">
                  <c:v>1.1373759895288993E-2</c:v>
                </c:pt>
                <c:pt idx="5">
                  <c:v>8.4815041178987194E-3</c:v>
                </c:pt>
                <c:pt idx="6">
                  <c:v>1.1956624596978882E-2</c:v>
                </c:pt>
              </c:numCache>
            </c:numRef>
          </c:val>
        </c:ser>
        <c:axId val="265956352"/>
        <c:axId val="265966336"/>
      </c:areaChart>
      <c:lineChart>
        <c:grouping val="standard"/>
        <c:ser>
          <c:idx val="1"/>
          <c:order val="1"/>
          <c:tx>
            <c:strRef>
              <c:f>'Pop 1960-2025'!$C$29</c:f>
              <c:strCache>
                <c:ptCount val="1"/>
                <c:pt idx="0">
                  <c:v>Region</c:v>
                </c:pt>
              </c:strCache>
            </c:strRef>
          </c:tx>
          <c:spPr>
            <a:ln w="762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'Pop 1960-2025'!$A$30:$A$36</c:f>
              <c:strCache>
                <c:ptCount val="7"/>
                <c:pt idx="0">
                  <c:v>1960 to 1970</c:v>
                </c:pt>
                <c:pt idx="1">
                  <c:v>1970 to 1980</c:v>
                </c:pt>
                <c:pt idx="2">
                  <c:v>1980 to 1990</c:v>
                </c:pt>
                <c:pt idx="3">
                  <c:v>1990 to 2000</c:v>
                </c:pt>
                <c:pt idx="4">
                  <c:v>2000 to 2010</c:v>
                </c:pt>
                <c:pt idx="5">
                  <c:v>2010 to 2014</c:v>
                </c:pt>
                <c:pt idx="6">
                  <c:v>2014 to 2025</c:v>
                </c:pt>
              </c:strCache>
            </c:strRef>
          </c:cat>
          <c:val>
            <c:numRef>
              <c:f>'Pop 1960-2025'!$C$30:$C$36</c:f>
              <c:numCache>
                <c:formatCode>0.0%</c:formatCode>
                <c:ptCount val="7"/>
                <c:pt idx="0">
                  <c:v>2.1298559950098106E-2</c:v>
                </c:pt>
                <c:pt idx="1">
                  <c:v>2.4511254198623877E-2</c:v>
                </c:pt>
                <c:pt idx="2">
                  <c:v>4.0644775019718082E-3</c:v>
                </c:pt>
                <c:pt idx="3">
                  <c:v>1.1694801308389957E-2</c:v>
                </c:pt>
                <c:pt idx="4">
                  <c:v>9.5822349695746656E-3</c:v>
                </c:pt>
                <c:pt idx="5">
                  <c:v>7.0243378791210453E-3</c:v>
                </c:pt>
                <c:pt idx="6">
                  <c:v>9.259125568203741E-3</c:v>
                </c:pt>
              </c:numCache>
            </c:numRef>
          </c:val>
        </c:ser>
        <c:ser>
          <c:idx val="2"/>
          <c:order val="2"/>
          <c:tx>
            <c:strRef>
              <c:f>'Pop 1960-2025'!$D$29</c:f>
              <c:strCache>
                <c:ptCount val="1"/>
                <c:pt idx="0">
                  <c:v>Benton</c:v>
                </c:pt>
              </c:strCache>
            </c:strRef>
          </c:tx>
          <c:spPr>
            <a:ln w="508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'Pop 1960-2025'!$A$30:$A$36</c:f>
              <c:strCache>
                <c:ptCount val="7"/>
                <c:pt idx="0">
                  <c:v>1960 to 1970</c:v>
                </c:pt>
                <c:pt idx="1">
                  <c:v>1970 to 1980</c:v>
                </c:pt>
                <c:pt idx="2">
                  <c:v>1980 to 1990</c:v>
                </c:pt>
                <c:pt idx="3">
                  <c:v>1990 to 2000</c:v>
                </c:pt>
                <c:pt idx="4">
                  <c:v>2000 to 2010</c:v>
                </c:pt>
                <c:pt idx="5">
                  <c:v>2010 to 2014</c:v>
                </c:pt>
                <c:pt idx="6">
                  <c:v>2014 to 2025</c:v>
                </c:pt>
              </c:strCache>
            </c:strRef>
          </c:cat>
          <c:val>
            <c:numRef>
              <c:f>'Pop 1960-2025'!$D$30:$D$36</c:f>
              <c:numCache>
                <c:formatCode>0.0%</c:formatCode>
                <c:ptCount val="7"/>
                <c:pt idx="0">
                  <c:v>3.2212315544675629E-2</c:v>
                </c:pt>
                <c:pt idx="1">
                  <c:v>2.4062804358936374E-2</c:v>
                </c:pt>
                <c:pt idx="2">
                  <c:v>3.7478570872400141E-3</c:v>
                </c:pt>
                <c:pt idx="3">
                  <c:v>9.9142323664724863E-3</c:v>
                </c:pt>
                <c:pt idx="4">
                  <c:v>9.1184704546249939E-3</c:v>
                </c:pt>
                <c:pt idx="5">
                  <c:v>9.1089411828013667E-3</c:v>
                </c:pt>
                <c:pt idx="6">
                  <c:v>6.20075561869049E-3</c:v>
                </c:pt>
              </c:numCache>
            </c:numRef>
          </c:val>
        </c:ser>
        <c:ser>
          <c:idx val="4"/>
          <c:order val="3"/>
          <c:tx>
            <c:strRef>
              <c:f>'Pop 1960-2025'!$E$29</c:f>
              <c:strCache>
                <c:ptCount val="1"/>
                <c:pt idx="0">
                  <c:v>Lincoln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'Pop 1960-2025'!$A$30:$A$36</c:f>
              <c:strCache>
                <c:ptCount val="7"/>
                <c:pt idx="0">
                  <c:v>1960 to 1970</c:v>
                </c:pt>
                <c:pt idx="1">
                  <c:v>1970 to 1980</c:v>
                </c:pt>
                <c:pt idx="2">
                  <c:v>1980 to 1990</c:v>
                </c:pt>
                <c:pt idx="3">
                  <c:v>1990 to 2000</c:v>
                </c:pt>
                <c:pt idx="4">
                  <c:v>2000 to 2010</c:v>
                </c:pt>
                <c:pt idx="5">
                  <c:v>2010 to 2014</c:v>
                </c:pt>
                <c:pt idx="6">
                  <c:v>2014 to 2025</c:v>
                </c:pt>
              </c:strCache>
            </c:strRef>
          </c:cat>
          <c:val>
            <c:numRef>
              <c:f>'Pop 1960-2025'!$E$30:$E$36</c:f>
              <c:numCache>
                <c:formatCode>0.0%</c:formatCode>
                <c:ptCount val="7"/>
                <c:pt idx="0">
                  <c:v>4.4559570853144326E-3</c:v>
                </c:pt>
                <c:pt idx="1">
                  <c:v>3.1922309828110951E-2</c:v>
                </c:pt>
                <c:pt idx="2">
                  <c:v>9.8329105573655706E-3</c:v>
                </c:pt>
                <c:pt idx="3">
                  <c:v>1.3521168616861479E-2</c:v>
                </c:pt>
                <c:pt idx="4">
                  <c:v>3.4422194996972522E-3</c:v>
                </c:pt>
                <c:pt idx="5">
                  <c:v>4.6166689298243746E-3</c:v>
                </c:pt>
                <c:pt idx="6">
                  <c:v>8.3317334617234451E-3</c:v>
                </c:pt>
              </c:numCache>
            </c:numRef>
          </c:val>
        </c:ser>
        <c:ser>
          <c:idx val="5"/>
          <c:order val="4"/>
          <c:tx>
            <c:strRef>
              <c:f>'Pop 1960-2025'!$F$29</c:f>
              <c:strCache>
                <c:ptCount val="1"/>
                <c:pt idx="0">
                  <c:v>Linn 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'Pop 1960-2025'!$A$30:$A$36</c:f>
              <c:strCache>
                <c:ptCount val="7"/>
                <c:pt idx="0">
                  <c:v>1960 to 1970</c:v>
                </c:pt>
                <c:pt idx="1">
                  <c:v>1970 to 1980</c:v>
                </c:pt>
                <c:pt idx="2">
                  <c:v>1980 to 1990</c:v>
                </c:pt>
                <c:pt idx="3">
                  <c:v>1990 to 2000</c:v>
                </c:pt>
                <c:pt idx="4">
                  <c:v>2000 to 2010</c:v>
                </c:pt>
                <c:pt idx="5">
                  <c:v>2010 to 2014</c:v>
                </c:pt>
                <c:pt idx="6">
                  <c:v>2014 to 2025</c:v>
                </c:pt>
              </c:strCache>
            </c:strRef>
          </c:cat>
          <c:val>
            <c:numRef>
              <c:f>'Pop 1960-2025'!$F$30:$F$36</c:f>
              <c:numCache>
                <c:formatCode>0.0%</c:formatCode>
                <c:ptCount val="7"/>
                <c:pt idx="0">
                  <c:v>2.0220754505707594E-2</c:v>
                </c:pt>
                <c:pt idx="1">
                  <c:v>2.2077839391084542E-2</c:v>
                </c:pt>
                <c:pt idx="2">
                  <c:v>1.9522450090525556E-3</c:v>
                </c:pt>
                <c:pt idx="3">
                  <c:v>1.2279558299503446E-2</c:v>
                </c:pt>
                <c:pt idx="4">
                  <c:v>1.2473949946702367E-2</c:v>
                </c:pt>
                <c:pt idx="5">
                  <c:v>6.4365772344716632E-3</c:v>
                </c:pt>
                <c:pt idx="6">
                  <c:v>1.1821161119354384E-2</c:v>
                </c:pt>
              </c:numCache>
            </c:numRef>
          </c:val>
        </c:ser>
        <c:marker val="1"/>
        <c:axId val="265956352"/>
        <c:axId val="265966336"/>
      </c:lineChart>
      <c:catAx>
        <c:axId val="2659563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5966336"/>
        <c:crosses val="autoZero"/>
        <c:auto val="1"/>
        <c:lblAlgn val="ctr"/>
        <c:lblOffset val="100"/>
      </c:catAx>
      <c:valAx>
        <c:axId val="265966336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5956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41518487663465"/>
          <c:y val="0.90357327268696308"/>
          <c:w val="0.82557463593501323"/>
          <c:h val="8.5527544751729148E-2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Lincoln</a:t>
            </a:r>
          </a:p>
          <a:p>
            <a:pPr>
              <a:defRPr/>
            </a:pPr>
            <a:r>
              <a:rPr lang="en-US"/>
              <a:t>2014</a:t>
            </a:r>
          </a:p>
        </c:rich>
      </c:tx>
      <c:layout>
        <c:manualLayout>
          <c:xMode val="edge"/>
          <c:yMode val="edge"/>
          <c:x val="3.3120807815689712E-2"/>
          <c:y val="4.3078605558920527E-2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4.5994094488189002E-2"/>
          <c:y val="4.0224443098458823E-2"/>
          <c:w val="0.82290445465150253"/>
          <c:h val="0.85478823351200783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strRef>
              <c:f>CtyPyramid2014!$B$27:$B$44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CtyPyramid2014!$R$27:$R$44</c:f>
              <c:numCache>
                <c:formatCode>General</c:formatCode>
                <c:ptCount val="18"/>
                <c:pt idx="0">
                  <c:v>2.4868619178363547</c:v>
                </c:pt>
                <c:pt idx="1">
                  <c:v>2.0662583570878628</c:v>
                </c:pt>
                <c:pt idx="2">
                  <c:v>2.3141888331960292</c:v>
                </c:pt>
                <c:pt idx="3">
                  <c:v>2.1665045727878258</c:v>
                </c:pt>
                <c:pt idx="4">
                  <c:v>1.8630707840903111</c:v>
                </c:pt>
                <c:pt idx="5">
                  <c:v>2.2380229122985029</c:v>
                </c:pt>
                <c:pt idx="6">
                  <c:v>2.5379970389984257</c:v>
                </c:pt>
                <c:pt idx="7">
                  <c:v>2.4453096387584634</c:v>
                </c:pt>
                <c:pt idx="8">
                  <c:v>2.695245186347647</c:v>
                </c:pt>
                <c:pt idx="9">
                  <c:v>3.0062142780644567</c:v>
                </c:pt>
                <c:pt idx="10">
                  <c:v>3.831205871032497</c:v>
                </c:pt>
                <c:pt idx="11">
                  <c:v>4.7964641123057516</c:v>
                </c:pt>
                <c:pt idx="12">
                  <c:v>5.2201861410213821</c:v>
                </c:pt>
                <c:pt idx="13">
                  <c:v>4.7260153700496685</c:v>
                </c:pt>
                <c:pt idx="14">
                  <c:v>3.4416181825796506</c:v>
                </c:pt>
                <c:pt idx="15">
                  <c:v>2.3743753600188553</c:v>
                </c:pt>
                <c:pt idx="16">
                  <c:v>1.537341065362023</c:v>
                </c:pt>
                <c:pt idx="17">
                  <c:v>1.603602630977178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CtyPyramid2014!$B$27:$B$44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CtyPyramid2014!$Q$27:$Q$44</c:f>
              <c:numCache>
                <c:formatCode>General</c:formatCode>
                <c:ptCount val="18"/>
                <c:pt idx="0">
                  <c:v>-2.5132180932808401</c:v>
                </c:pt>
                <c:pt idx="1">
                  <c:v>-2.1802318718603848</c:v>
                </c:pt>
                <c:pt idx="2">
                  <c:v>-2.3201342476570583</c:v>
                </c:pt>
                <c:pt idx="3">
                  <c:v>-2.6133096160531406</c:v>
                </c:pt>
                <c:pt idx="4">
                  <c:v>-2.1496964234138463</c:v>
                </c:pt>
                <c:pt idx="5">
                  <c:v>-2.3916687478042236</c:v>
                </c:pt>
                <c:pt idx="6">
                  <c:v>-2.629779243541444</c:v>
                </c:pt>
                <c:pt idx="7">
                  <c:v>-2.6702172278366225</c:v>
                </c:pt>
                <c:pt idx="8">
                  <c:v>-2.4832474178063575</c:v>
                </c:pt>
                <c:pt idx="9">
                  <c:v>-2.9318159907310317</c:v>
                </c:pt>
                <c:pt idx="10">
                  <c:v>-3.3816599142433268</c:v>
                </c:pt>
                <c:pt idx="11">
                  <c:v>-4.1079895312821408</c:v>
                </c:pt>
                <c:pt idx="12">
                  <c:v>-4.5612882911089905</c:v>
                </c:pt>
                <c:pt idx="13">
                  <c:v>-4.1843697536626303</c:v>
                </c:pt>
                <c:pt idx="14">
                  <c:v>-3.2763024902804458</c:v>
                </c:pt>
                <c:pt idx="15">
                  <c:v>-2.0139630598134102</c:v>
                </c:pt>
                <c:pt idx="16">
                  <c:v>-1.3406606962645773</c:v>
                </c:pt>
                <c:pt idx="17">
                  <c:v>-0.89996513054664706</c:v>
                </c:pt>
              </c:numCache>
            </c:numRef>
          </c:val>
        </c:ser>
        <c:gapWidth val="15"/>
        <c:overlap val="100"/>
        <c:axId val="266963584"/>
        <c:axId val="266994048"/>
      </c:barChart>
      <c:catAx>
        <c:axId val="266963584"/>
        <c:scaling>
          <c:orientation val="minMax"/>
        </c:scaling>
        <c:axPos val="l"/>
        <c:numFmt formatCode="General" sourceLinked="1"/>
        <c:majorTickMark val="none"/>
        <c:tickLblPos val="high"/>
        <c:crossAx val="266994048"/>
        <c:crosses val="autoZero"/>
        <c:auto val="1"/>
        <c:lblAlgn val="ctr"/>
        <c:lblOffset val="100"/>
        <c:tickLblSkip val="1"/>
      </c:catAx>
      <c:valAx>
        <c:axId val="266994048"/>
        <c:scaling>
          <c:orientation val="minMax"/>
          <c:max val="9"/>
          <c:min val="-9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6963584"/>
        <c:crosses val="autoZero"/>
        <c:crossBetween val="between"/>
        <c:majorUnit val="1"/>
        <c:minorUnit val="0.5"/>
      </c:valAx>
    </c:plotArea>
    <c:plotVisOnly val="1"/>
    <c:dispBlanksAs val="gap"/>
  </c:chart>
  <c:printSettings>
    <c:headerFooter alignWithMargins="0"/>
    <c:pageMargins b="1" l="0.7500000000000091" r="0.750000000000009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Benton</a:t>
            </a:r>
          </a:p>
          <a:p>
            <a:pPr>
              <a:defRPr/>
            </a:pPr>
            <a:r>
              <a:rPr lang="en-US"/>
              <a:t>2014</a:t>
            </a:r>
          </a:p>
        </c:rich>
      </c:tx>
      <c:layout>
        <c:manualLayout>
          <c:xMode val="edge"/>
          <c:yMode val="edge"/>
          <c:x val="2.9521908719743386E-2"/>
          <c:y val="1.792078874756042E-2"/>
        </c:manualLayout>
      </c:layout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4.4132217847769092E-2"/>
          <c:y val="4.3225317989097491E-2"/>
          <c:w val="0.8233320574511519"/>
          <c:h val="0.85245911568746213"/>
        </c:manualLayout>
      </c:layout>
      <c:barChart>
        <c:barDir val="bar"/>
        <c:grouping val="clustered"/>
        <c:ser>
          <c:idx val="0"/>
          <c:order val="0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CtyPyramid2014!$B$27:$B$44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CtyPyramid2014!$O$27:$O$44</c:f>
              <c:numCache>
                <c:formatCode>General</c:formatCode>
                <c:ptCount val="18"/>
                <c:pt idx="0">
                  <c:v>-1.9959066639463567</c:v>
                </c:pt>
                <c:pt idx="1">
                  <c:v>-2.1037804633954269</c:v>
                </c:pt>
                <c:pt idx="2">
                  <c:v>-2.5200312175979231</c:v>
                </c:pt>
                <c:pt idx="3">
                  <c:v>-5.0349180458748926</c:v>
                </c:pt>
                <c:pt idx="4">
                  <c:v>-8.3669939801527597</c:v>
                </c:pt>
                <c:pt idx="5">
                  <c:v>-3.936359656184433</c:v>
                </c:pt>
                <c:pt idx="6">
                  <c:v>-2.9035979507637375</c:v>
                </c:pt>
                <c:pt idx="7">
                  <c:v>-2.5317558127250903</c:v>
                </c:pt>
                <c:pt idx="8">
                  <c:v>-2.4771866905749675</c:v>
                </c:pt>
                <c:pt idx="9">
                  <c:v>-2.6368783687035724</c:v>
                </c:pt>
                <c:pt idx="10">
                  <c:v>-2.8327883889491532</c:v>
                </c:pt>
                <c:pt idx="11">
                  <c:v>-3.0613285769953436</c:v>
                </c:pt>
                <c:pt idx="12">
                  <c:v>-2.8596030240901014</c:v>
                </c:pt>
                <c:pt idx="13">
                  <c:v>-2.2967973324258821</c:v>
                </c:pt>
                <c:pt idx="14">
                  <c:v>-1.6772899255507041</c:v>
                </c:pt>
                <c:pt idx="15">
                  <c:v>-1.1849304758516757</c:v>
                </c:pt>
                <c:pt idx="16">
                  <c:v>-0.77737102179885054</c:v>
                </c:pt>
                <c:pt idx="17">
                  <c:v>-0.7482880206403234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val>
            <c:numRef>
              <c:f>CtyPyramid2014!$P$27:$P$44</c:f>
              <c:numCache>
                <c:formatCode>General</c:formatCode>
                <c:ptCount val="18"/>
                <c:pt idx="0">
                  <c:v>2.0299649480879691</c:v>
                </c:pt>
                <c:pt idx="1">
                  <c:v>2.2989802660123013</c:v>
                </c:pt>
                <c:pt idx="2">
                  <c:v>2.4100454925378436</c:v>
                </c:pt>
                <c:pt idx="3">
                  <c:v>4.923291155592521</c:v>
                </c:pt>
                <c:pt idx="4">
                  <c:v>7.2015301181585851</c:v>
                </c:pt>
                <c:pt idx="5">
                  <c:v>3.2733965823706872</c:v>
                </c:pt>
                <c:pt idx="6">
                  <c:v>2.8178583995068505</c:v>
                </c:pt>
                <c:pt idx="7">
                  <c:v>2.5465072555792387</c:v>
                </c:pt>
                <c:pt idx="8">
                  <c:v>2.5173409145518684</c:v>
                </c:pt>
                <c:pt idx="9">
                  <c:v>2.7691030510762942</c:v>
                </c:pt>
                <c:pt idx="10">
                  <c:v>3.0665025896308293</c:v>
                </c:pt>
                <c:pt idx="11">
                  <c:v>3.2387677942574822</c:v>
                </c:pt>
                <c:pt idx="12">
                  <c:v>2.9656133659936779</c:v>
                </c:pt>
                <c:pt idx="13">
                  <c:v>2.4802555729098845</c:v>
                </c:pt>
                <c:pt idx="14">
                  <c:v>1.7914669470733491</c:v>
                </c:pt>
                <c:pt idx="15">
                  <c:v>1.3922297237620493</c:v>
                </c:pt>
                <c:pt idx="16">
                  <c:v>1.033603361402325</c:v>
                </c:pt>
                <c:pt idx="17">
                  <c:v>1.2977368452750397</c:v>
                </c:pt>
              </c:numCache>
            </c:numRef>
          </c:val>
        </c:ser>
        <c:gapWidth val="15"/>
        <c:overlap val="100"/>
        <c:axId val="267022720"/>
        <c:axId val="267024256"/>
      </c:barChart>
      <c:catAx>
        <c:axId val="267022720"/>
        <c:scaling>
          <c:orientation val="minMax"/>
        </c:scaling>
        <c:axPos val="l"/>
        <c:numFmt formatCode="General" sourceLinked="1"/>
        <c:majorTickMark val="none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267024256"/>
        <c:crosses val="autoZero"/>
        <c:auto val="1"/>
        <c:lblAlgn val="ctr"/>
        <c:lblOffset val="100"/>
        <c:tickLblSkip val="1"/>
        <c:tickMarkSkip val="1"/>
      </c:catAx>
      <c:valAx>
        <c:axId val="267024256"/>
        <c:scaling>
          <c:orientation val="minMax"/>
          <c:max val="9"/>
          <c:min val="-9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7022720"/>
        <c:crosses val="autoZero"/>
        <c:crossBetween val="between"/>
        <c:majorUnit val="1"/>
        <c:minorUnit val="0.5"/>
      </c:valAx>
      <c:spPr>
        <a:noFill/>
      </c:spPr>
    </c:plotArea>
    <c:plotVisOnly val="1"/>
    <c:dispBlanksAs val="gap"/>
  </c:chart>
  <c:spPr>
    <a:noFill/>
  </c:spPr>
  <c:printSettings>
    <c:headerFooter alignWithMargins="0"/>
    <c:pageMargins b="1" l="0.7500000000000091" r="0.7500000000000091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Linn</a:t>
            </a:r>
          </a:p>
          <a:p>
            <a:pPr>
              <a:defRPr/>
            </a:pPr>
            <a:r>
              <a:rPr lang="en-US"/>
              <a:t>2014</a:t>
            </a:r>
          </a:p>
        </c:rich>
      </c:tx>
      <c:layout>
        <c:manualLayout>
          <c:xMode val="edge"/>
          <c:yMode val="edge"/>
          <c:x val="4.3878681831437789E-2"/>
          <c:y val="2.7587320815667293E-2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4.5994094488189002E-2"/>
          <c:y val="4.0224443098458823E-2"/>
          <c:w val="0.82521926946631652"/>
          <c:h val="0.85906184803822594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strRef>
              <c:f>CtyPyramid2014!$B$27:$B$44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CtyPyramid2014!$T$27:$T$44</c:f>
              <c:numCache>
                <c:formatCode>General</c:formatCode>
                <c:ptCount val="18"/>
                <c:pt idx="0">
                  <c:v>3.0856564804781517</c:v>
                </c:pt>
                <c:pt idx="1">
                  <c:v>3.0658071772042352</c:v>
                </c:pt>
                <c:pt idx="2">
                  <c:v>3.2890306660136841</c:v>
                </c:pt>
                <c:pt idx="3">
                  <c:v>3.166659251978734</c:v>
                </c:pt>
                <c:pt idx="4">
                  <c:v>2.8887360196305578</c:v>
                </c:pt>
                <c:pt idx="5">
                  <c:v>3.0667963604196635</c:v>
                </c:pt>
                <c:pt idx="6">
                  <c:v>3.1413836613860608</c:v>
                </c:pt>
                <c:pt idx="7">
                  <c:v>3.1402783624766539</c:v>
                </c:pt>
                <c:pt idx="8">
                  <c:v>2.9711772951055302</c:v>
                </c:pt>
                <c:pt idx="9">
                  <c:v>3.2489852337182308</c:v>
                </c:pt>
                <c:pt idx="10">
                  <c:v>3.3237735681782281</c:v>
                </c:pt>
                <c:pt idx="11">
                  <c:v>3.5481103893833463</c:v>
                </c:pt>
                <c:pt idx="12">
                  <c:v>3.3334094159471648</c:v>
                </c:pt>
                <c:pt idx="13">
                  <c:v>2.9206288265626257</c:v>
                </c:pt>
                <c:pt idx="14">
                  <c:v>2.2887377556027428</c:v>
                </c:pt>
                <c:pt idx="15">
                  <c:v>1.6761572633495259</c:v>
                </c:pt>
                <c:pt idx="16">
                  <c:v>1.2107514309423446</c:v>
                </c:pt>
                <c:pt idx="17">
                  <c:v>1.3353908895114088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CtyPyramid2014!$B$27:$B$44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CtyPyramid2014!$S$27:$S$44</c:f>
              <c:numCache>
                <c:formatCode>General</c:formatCode>
                <c:ptCount val="18"/>
                <c:pt idx="0">
                  <c:v>-3.4317685550652302</c:v>
                </c:pt>
                <c:pt idx="1">
                  <c:v>-3.2888788968410645</c:v>
                </c:pt>
                <c:pt idx="2">
                  <c:v>-3.4187971523469551</c:v>
                </c:pt>
                <c:pt idx="3">
                  <c:v>-3.2629255576627472</c:v>
                </c:pt>
                <c:pt idx="4">
                  <c:v>-2.8131590356416347</c:v>
                </c:pt>
                <c:pt idx="5">
                  <c:v>-3.0103898284768715</c:v>
                </c:pt>
                <c:pt idx="6">
                  <c:v>-3.0350514918422644</c:v>
                </c:pt>
                <c:pt idx="7">
                  <c:v>-3.1415479757241411</c:v>
                </c:pt>
                <c:pt idx="8">
                  <c:v>-2.9657343705934456</c:v>
                </c:pt>
                <c:pt idx="9">
                  <c:v>-3.1977141659001589</c:v>
                </c:pt>
                <c:pt idx="10">
                  <c:v>-3.2511474379501908</c:v>
                </c:pt>
                <c:pt idx="11">
                  <c:v>-3.4348712938733872</c:v>
                </c:pt>
                <c:pt idx="12">
                  <c:v>-3.1671566077642175</c:v>
                </c:pt>
                <c:pt idx="13">
                  <c:v>-2.7253823476412666</c:v>
                </c:pt>
                <c:pt idx="14">
                  <c:v>-2.0312619960058416</c:v>
                </c:pt>
                <c:pt idx="15">
                  <c:v>-1.3848073901052969</c:v>
                </c:pt>
                <c:pt idx="16">
                  <c:v>-0.97763982526732163</c:v>
                </c:pt>
                <c:pt idx="17">
                  <c:v>-0.76029602340904867</c:v>
                </c:pt>
              </c:numCache>
            </c:numRef>
          </c:val>
        </c:ser>
        <c:gapWidth val="15"/>
        <c:overlap val="100"/>
        <c:axId val="267048832"/>
        <c:axId val="267050368"/>
      </c:barChart>
      <c:catAx>
        <c:axId val="267048832"/>
        <c:scaling>
          <c:orientation val="minMax"/>
        </c:scaling>
        <c:axPos val="l"/>
        <c:numFmt formatCode="General" sourceLinked="1"/>
        <c:majorTickMark val="none"/>
        <c:tickLblPos val="high"/>
        <c:crossAx val="267050368"/>
        <c:crosses val="autoZero"/>
        <c:auto val="1"/>
        <c:lblAlgn val="ctr"/>
        <c:lblOffset val="100"/>
        <c:tickLblSkip val="1"/>
      </c:catAx>
      <c:valAx>
        <c:axId val="267050368"/>
        <c:scaling>
          <c:orientation val="minMax"/>
          <c:max val="9"/>
          <c:min val="-9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7048832"/>
        <c:crosses val="autoZero"/>
        <c:crossBetween val="between"/>
        <c:majorUnit val="1"/>
        <c:minorUnit val="0.5"/>
      </c:valAx>
    </c:plotArea>
    <c:plotVisOnly val="1"/>
    <c:dispBlanksAs val="gap"/>
  </c:chart>
  <c:spPr>
    <a:noFill/>
  </c:spPr>
  <c:printSettings>
    <c:headerFooter alignWithMargins="0"/>
    <c:pageMargins b="1" l="0.75000000000000933" r="0.750000000000009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Region</a:t>
            </a:r>
          </a:p>
          <a:p>
            <a:pPr>
              <a:defRPr/>
            </a:pPr>
            <a:r>
              <a:rPr lang="en-US"/>
              <a:t>2014</a:t>
            </a:r>
          </a:p>
        </c:rich>
      </c:tx>
      <c:layout>
        <c:manualLayout>
          <c:xMode val="edge"/>
          <c:yMode val="edge"/>
          <c:x val="4.0637758821813932E-2"/>
          <c:y val="3.8805101285416262E-2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4.5994094488189002E-2"/>
          <c:y val="4.0224443098458823E-2"/>
          <c:w val="0.82521926946631652"/>
          <c:h val="0.86333535231173064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strRef>
              <c:f>CtyPyramid2014!$B$27:$B$44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CtyPyramid2014!$V$27:$V$44</c:f>
              <c:numCache>
                <c:formatCode>General</c:formatCode>
                <c:ptCount val="18"/>
                <c:pt idx="0">
                  <c:v>2.6087945397862038</c:v>
                </c:pt>
                <c:pt idx="1">
                  <c:v>2.6157432835961174</c:v>
                </c:pt>
                <c:pt idx="2">
                  <c:v>2.8045241242741428</c:v>
                </c:pt>
                <c:pt idx="3">
                  <c:v>3.593495612914078</c:v>
                </c:pt>
                <c:pt idx="4">
                  <c:v>4.1992649538107338</c:v>
                </c:pt>
                <c:pt idx="5">
                  <c:v>2.9864020420282671</c:v>
                </c:pt>
                <c:pt idx="6">
                  <c:v>2.9181380019076615</c:v>
                </c:pt>
                <c:pt idx="7">
                  <c:v>2.8062922991432986</c:v>
                </c:pt>
                <c:pt idx="8">
                  <c:v>2.7627769700815858</c:v>
                </c:pt>
                <c:pt idx="9">
                  <c:v>3.0376226120711762</c:v>
                </c:pt>
                <c:pt idx="10">
                  <c:v>3.3275461573044374</c:v>
                </c:pt>
                <c:pt idx="11">
                  <c:v>3.6698494544404778</c:v>
                </c:pt>
                <c:pt idx="12">
                  <c:v>3.552074068916236</c:v>
                </c:pt>
                <c:pt idx="13">
                  <c:v>3.099123167310911</c:v>
                </c:pt>
                <c:pt idx="14">
                  <c:v>2.3276307850426901</c:v>
                </c:pt>
                <c:pt idx="15">
                  <c:v>1.7057016528371882</c:v>
                </c:pt>
                <c:pt idx="16">
                  <c:v>1.2091600637853057</c:v>
                </c:pt>
                <c:pt idx="17">
                  <c:v>1.3715591730283361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CtyPyramid2014!$B$27:$B$44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CtyPyramid2014!$U$27:$U$44</c:f>
              <c:numCache>
                <c:formatCode>General</c:formatCode>
                <c:ptCount val="18"/>
                <c:pt idx="0">
                  <c:v>-2.7640605817323198</c:v>
                </c:pt>
                <c:pt idx="1">
                  <c:v>-2.6734125722662521</c:v>
                </c:pt>
                <c:pt idx="2">
                  <c:v>-2.9046772994065511</c:v>
                </c:pt>
                <c:pt idx="3">
                  <c:v>-3.7594737077474267</c:v>
                </c:pt>
                <c:pt idx="4">
                  <c:v>-4.6215188417338524</c:v>
                </c:pt>
                <c:pt idx="5">
                  <c:v>-3.2185819331159875</c:v>
                </c:pt>
                <c:pt idx="6">
                  <c:v>-2.9149410371136382</c:v>
                </c:pt>
                <c:pt idx="7">
                  <c:v>-2.8430630233557572</c:v>
                </c:pt>
                <c:pt idx="8">
                  <c:v>-2.7073384031740702</c:v>
                </c:pt>
                <c:pt idx="9">
                  <c:v>-2.9539695399111432</c:v>
                </c:pt>
                <c:pt idx="10">
                  <c:v>-3.1297169564456313</c:v>
                </c:pt>
                <c:pt idx="11">
                  <c:v>-3.4286611521236825</c:v>
                </c:pt>
                <c:pt idx="12">
                  <c:v>-3.3162882568401204</c:v>
                </c:pt>
                <c:pt idx="13">
                  <c:v>-2.8443604948522978</c:v>
                </c:pt>
                <c:pt idx="14">
                  <c:v>-2.1368819354749604</c:v>
                </c:pt>
                <c:pt idx="15">
                  <c:v>-1.4308803216726385</c:v>
                </c:pt>
                <c:pt idx="16">
                  <c:v>-0.97470327141167801</c:v>
                </c:pt>
                <c:pt idx="17">
                  <c:v>-0.78177170934315632</c:v>
                </c:pt>
              </c:numCache>
            </c:numRef>
          </c:val>
        </c:ser>
        <c:gapWidth val="15"/>
        <c:overlap val="100"/>
        <c:axId val="267197824"/>
        <c:axId val="267248768"/>
      </c:barChart>
      <c:catAx>
        <c:axId val="267197824"/>
        <c:scaling>
          <c:orientation val="minMax"/>
        </c:scaling>
        <c:axPos val="l"/>
        <c:numFmt formatCode="General" sourceLinked="1"/>
        <c:majorTickMark val="none"/>
        <c:tickLblPos val="high"/>
        <c:crossAx val="267248768"/>
        <c:crosses val="autoZero"/>
        <c:auto val="1"/>
        <c:lblAlgn val="ctr"/>
        <c:lblOffset val="100"/>
        <c:tickLblSkip val="1"/>
      </c:catAx>
      <c:valAx>
        <c:axId val="267248768"/>
        <c:scaling>
          <c:orientation val="minMax"/>
          <c:max val="9"/>
          <c:min val="-9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7197824"/>
        <c:crosses val="autoZero"/>
        <c:crossBetween val="between"/>
        <c:majorUnit val="1"/>
        <c:minorUnit val="0.5"/>
      </c:valAx>
      <c:spPr>
        <a:noFill/>
      </c:spPr>
    </c:plotArea>
    <c:plotVisOnly val="1"/>
    <c:dispBlanksAs val="gap"/>
  </c:chart>
  <c:spPr>
    <a:noFill/>
  </c:spPr>
  <c:printSettings>
    <c:headerFooter alignWithMargins="0"/>
    <c:pageMargins b="1" l="0.7500000000000091" r="0.750000000000009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Lincoln</a:t>
            </a:r>
          </a:p>
          <a:p>
            <a:pPr>
              <a:defRPr/>
            </a:pPr>
            <a:r>
              <a:rPr lang="en-US"/>
              <a:t>2013</a:t>
            </a:r>
          </a:p>
        </c:rich>
      </c:tx>
      <c:layout>
        <c:manualLayout>
          <c:xMode val="edge"/>
          <c:yMode val="edge"/>
          <c:x val="3.3120807815689712E-2"/>
          <c:y val="4.3078605558920527E-2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4.5994094488189002E-2"/>
          <c:y val="4.0224443098458802E-2"/>
          <c:w val="0.82290445465150286"/>
          <c:h val="0.85478823351200806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strRef>
              <c:f>CtyPyramid2013!$B$27:$B$44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CtyPyramid2013!$R$27:$R$44</c:f>
              <c:numCache>
                <c:formatCode>General</c:formatCode>
                <c:ptCount val="18"/>
                <c:pt idx="0">
                  <c:v>2.4661425538587634</c:v>
                </c:pt>
                <c:pt idx="1">
                  <c:v>2.1056938528805902</c:v>
                </c:pt>
                <c:pt idx="2">
                  <c:v>2.3152427041370158</c:v>
                </c:pt>
                <c:pt idx="3">
                  <c:v>2.2123301344134751</c:v>
                </c:pt>
                <c:pt idx="4">
                  <c:v>1.9289998839186164</c:v>
                </c:pt>
                <c:pt idx="5">
                  <c:v>2.303677417945861</c:v>
                </c:pt>
                <c:pt idx="6">
                  <c:v>2.5225696261189685</c:v>
                </c:pt>
                <c:pt idx="7">
                  <c:v>2.4038055355681496</c:v>
                </c:pt>
                <c:pt idx="8">
                  <c:v>2.7037422542674534</c:v>
                </c:pt>
                <c:pt idx="9">
                  <c:v>3.1170188541519357</c:v>
                </c:pt>
                <c:pt idx="10">
                  <c:v>3.9879646031522089</c:v>
                </c:pt>
                <c:pt idx="11">
                  <c:v>4.9206640631684957</c:v>
                </c:pt>
                <c:pt idx="12">
                  <c:v>5.1794861703515416</c:v>
                </c:pt>
                <c:pt idx="13">
                  <c:v>4.4956422633172597</c:v>
                </c:pt>
                <c:pt idx="14">
                  <c:v>3.2561308937671978</c:v>
                </c:pt>
                <c:pt idx="15">
                  <c:v>2.3058165841720766</c:v>
                </c:pt>
                <c:pt idx="16">
                  <c:v>1.52145899467464</c:v>
                </c:pt>
                <c:pt idx="17">
                  <c:v>1.594145692469199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CtyPyramid2013!$B$27:$B$44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CtyPyramid2013!$Q$27:$Q$44</c:f>
              <c:numCache>
                <c:formatCode>General</c:formatCode>
                <c:ptCount val="18"/>
                <c:pt idx="0">
                  <c:v>-2.5191324263397146</c:v>
                </c:pt>
                <c:pt idx="1">
                  <c:v>-2.2275525022125833</c:v>
                </c:pt>
                <c:pt idx="2">
                  <c:v>-2.3462007040615411</c:v>
                </c:pt>
                <c:pt idx="3">
                  <c:v>-2.675547697958419</c:v>
                </c:pt>
                <c:pt idx="4">
                  <c:v>-2.2240668126015706</c:v>
                </c:pt>
                <c:pt idx="5">
                  <c:v>-2.4320146977215611</c:v>
                </c:pt>
                <c:pt idx="6">
                  <c:v>-2.6075512829562091</c:v>
                </c:pt>
                <c:pt idx="7">
                  <c:v>-2.6273603119397153</c:v>
                </c:pt>
                <c:pt idx="8">
                  <c:v>-2.4865141068918639</c:v>
                </c:pt>
                <c:pt idx="9">
                  <c:v>-2.9946051991297797</c:v>
                </c:pt>
                <c:pt idx="10">
                  <c:v>-3.5111019711792637</c:v>
                </c:pt>
                <c:pt idx="11">
                  <c:v>-4.2150146240678916</c:v>
                </c:pt>
                <c:pt idx="12">
                  <c:v>-4.5539570831041507</c:v>
                </c:pt>
                <c:pt idx="13">
                  <c:v>-3.9887805711034732</c:v>
                </c:pt>
                <c:pt idx="14">
                  <c:v>-3.097639455371227</c:v>
                </c:pt>
                <c:pt idx="15">
                  <c:v>-1.9471203501325089</c:v>
                </c:pt>
                <c:pt idx="16">
                  <c:v>-1.318459140522148</c:v>
                </c:pt>
                <c:pt idx="17">
                  <c:v>-0.88684898037294146</c:v>
                </c:pt>
              </c:numCache>
            </c:numRef>
          </c:val>
        </c:ser>
        <c:gapWidth val="15"/>
        <c:overlap val="100"/>
        <c:axId val="267560448"/>
        <c:axId val="267561984"/>
      </c:barChart>
      <c:catAx>
        <c:axId val="267560448"/>
        <c:scaling>
          <c:orientation val="minMax"/>
        </c:scaling>
        <c:axPos val="l"/>
        <c:numFmt formatCode="General" sourceLinked="1"/>
        <c:majorTickMark val="none"/>
        <c:tickLblPos val="high"/>
        <c:crossAx val="267561984"/>
        <c:crosses val="autoZero"/>
        <c:auto val="1"/>
        <c:lblAlgn val="ctr"/>
        <c:lblOffset val="100"/>
        <c:tickLblSkip val="1"/>
      </c:catAx>
      <c:valAx>
        <c:axId val="267561984"/>
        <c:scaling>
          <c:orientation val="minMax"/>
          <c:max val="9"/>
          <c:min val="-9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7560448"/>
        <c:crosses val="autoZero"/>
        <c:crossBetween val="between"/>
        <c:majorUnit val="1"/>
        <c:minorUnit val="0.5"/>
      </c:valAx>
    </c:plotArea>
    <c:plotVisOnly val="1"/>
    <c:dispBlanksAs val="gap"/>
  </c:chart>
  <c:printSettings>
    <c:headerFooter alignWithMargins="0"/>
    <c:pageMargins b="1" l="0.75000000000000933" r="0.750000000000009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Benton</a:t>
            </a:r>
          </a:p>
          <a:p>
            <a:pPr>
              <a:defRPr/>
            </a:pPr>
            <a:r>
              <a:rPr lang="en-US"/>
              <a:t>2013</a:t>
            </a:r>
          </a:p>
        </c:rich>
      </c:tx>
      <c:layout>
        <c:manualLayout>
          <c:xMode val="edge"/>
          <c:yMode val="edge"/>
          <c:x val="2.95219087197434E-2"/>
          <c:y val="1.792078874756043E-2"/>
        </c:manualLayout>
      </c:layout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4.4132217847769127E-2"/>
          <c:y val="4.3225317989097477E-2"/>
          <c:w val="0.8233320574511519"/>
          <c:h val="0.85245911568746213"/>
        </c:manualLayout>
      </c:layout>
      <c:barChart>
        <c:barDir val="bar"/>
        <c:grouping val="clustered"/>
        <c:ser>
          <c:idx val="0"/>
          <c:order val="0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CtyPyramid2013!$B$27:$B$44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CtyPyramid2013!$O$27:$O$44</c:f>
              <c:numCache>
                <c:formatCode>General</c:formatCode>
                <c:ptCount val="18"/>
                <c:pt idx="0">
                  <c:v>-2.0554149908157524</c:v>
                </c:pt>
                <c:pt idx="1">
                  <c:v>-2.1676682596564887</c:v>
                </c:pt>
                <c:pt idx="2">
                  <c:v>-2.5600699121072847</c:v>
                </c:pt>
                <c:pt idx="3">
                  <c:v>-5.0893108549267225</c:v>
                </c:pt>
                <c:pt idx="4">
                  <c:v>-8.4509465367520367</c:v>
                </c:pt>
                <c:pt idx="5">
                  <c:v>-3.8916856096467334</c:v>
                </c:pt>
                <c:pt idx="6">
                  <c:v>-2.8523895000961739</c:v>
                </c:pt>
                <c:pt idx="7">
                  <c:v>-2.5148374914658738</c:v>
                </c:pt>
                <c:pt idx="8">
                  <c:v>-2.4924822752404237</c:v>
                </c:pt>
                <c:pt idx="9">
                  <c:v>-2.684163266440375</c:v>
                </c:pt>
                <c:pt idx="10">
                  <c:v>-2.9074076576072296</c:v>
                </c:pt>
                <c:pt idx="11">
                  <c:v>-3.1405582869368529</c:v>
                </c:pt>
                <c:pt idx="12">
                  <c:v>-2.8497181088328745</c:v>
                </c:pt>
                <c:pt idx="13">
                  <c:v>-2.159934611964232</c:v>
                </c:pt>
                <c:pt idx="14">
                  <c:v>-1.549143581509957</c:v>
                </c:pt>
                <c:pt idx="15">
                  <c:v>-1.1280685431037951</c:v>
                </c:pt>
                <c:pt idx="16">
                  <c:v>-0.75963943948672585</c:v>
                </c:pt>
                <c:pt idx="17">
                  <c:v>-0.72729244691545247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val>
            <c:numRef>
              <c:f>CtyPyramid2013!$P$27:$P$44</c:f>
              <c:numCache>
                <c:formatCode>General</c:formatCode>
                <c:ptCount val="18"/>
                <c:pt idx="0">
                  <c:v>2.0671929445999795</c:v>
                </c:pt>
                <c:pt idx="1">
                  <c:v>2.3350483637862718</c:v>
                </c:pt>
                <c:pt idx="2">
                  <c:v>2.4466936989141712</c:v>
                </c:pt>
                <c:pt idx="3">
                  <c:v>4.9571735116455358</c:v>
                </c:pt>
                <c:pt idx="4">
                  <c:v>7.2576192298217004</c:v>
                </c:pt>
                <c:pt idx="5">
                  <c:v>3.2593442304544156</c:v>
                </c:pt>
                <c:pt idx="6">
                  <c:v>2.7604076808679912</c:v>
                </c:pt>
                <c:pt idx="7">
                  <c:v>2.5370267493328944</c:v>
                </c:pt>
                <c:pt idx="8">
                  <c:v>2.5342173183356</c:v>
                </c:pt>
                <c:pt idx="9">
                  <c:v>2.8321351873185447</c:v>
                </c:pt>
                <c:pt idx="10">
                  <c:v>3.1770332219368496</c:v>
                </c:pt>
                <c:pt idx="11">
                  <c:v>3.3091887538657097</c:v>
                </c:pt>
                <c:pt idx="12">
                  <c:v>2.9095004223330969</c:v>
                </c:pt>
                <c:pt idx="13">
                  <c:v>2.3377165868425669</c:v>
                </c:pt>
                <c:pt idx="14">
                  <c:v>1.6717942587606223</c:v>
                </c:pt>
                <c:pt idx="15">
                  <c:v>1.3303787919195351</c:v>
                </c:pt>
                <c:pt idx="16">
                  <c:v>1.0224737563151156</c:v>
                </c:pt>
                <c:pt idx="17">
                  <c:v>1.2743239194444302</c:v>
                </c:pt>
              </c:numCache>
            </c:numRef>
          </c:val>
        </c:ser>
        <c:gapWidth val="15"/>
        <c:overlap val="100"/>
        <c:axId val="267582464"/>
        <c:axId val="267600640"/>
      </c:barChart>
      <c:catAx>
        <c:axId val="267582464"/>
        <c:scaling>
          <c:orientation val="minMax"/>
        </c:scaling>
        <c:axPos val="l"/>
        <c:numFmt formatCode="General" sourceLinked="1"/>
        <c:majorTickMark val="none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267600640"/>
        <c:crosses val="autoZero"/>
        <c:auto val="1"/>
        <c:lblAlgn val="ctr"/>
        <c:lblOffset val="100"/>
        <c:tickLblSkip val="1"/>
        <c:tickMarkSkip val="1"/>
      </c:catAx>
      <c:valAx>
        <c:axId val="267600640"/>
        <c:scaling>
          <c:orientation val="minMax"/>
          <c:max val="9"/>
          <c:min val="-9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7582464"/>
        <c:crosses val="autoZero"/>
        <c:crossBetween val="between"/>
        <c:majorUnit val="1"/>
        <c:minorUnit val="0.5"/>
      </c:valAx>
      <c:spPr>
        <a:noFill/>
      </c:spPr>
    </c:plotArea>
    <c:plotVisOnly val="1"/>
    <c:dispBlanksAs val="gap"/>
  </c:chart>
  <c:spPr>
    <a:noFill/>
  </c:spPr>
  <c:printSettings>
    <c:headerFooter alignWithMargins="0"/>
    <c:pageMargins b="1" l="0.75000000000000933" r="0.75000000000000933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Linn</a:t>
            </a:r>
          </a:p>
          <a:p>
            <a:pPr>
              <a:defRPr/>
            </a:pPr>
            <a:r>
              <a:rPr lang="en-US"/>
              <a:t>2013</a:t>
            </a:r>
          </a:p>
        </c:rich>
      </c:tx>
      <c:layout>
        <c:manualLayout>
          <c:xMode val="edge"/>
          <c:yMode val="edge"/>
          <c:x val="4.3878681831437824E-2"/>
          <c:y val="2.7587320815667307E-2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4.5994094488189002E-2"/>
          <c:y val="4.0224443098458802E-2"/>
          <c:w val="0.82521926946631652"/>
          <c:h val="0.85906184803822594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strRef>
              <c:f>CtyPyramid2013!$B$27:$B$44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CtyPyramid2013!$T$27:$T$44</c:f>
              <c:numCache>
                <c:formatCode>General</c:formatCode>
                <c:ptCount val="18"/>
                <c:pt idx="0">
                  <c:v>3.1059131027969533</c:v>
                </c:pt>
                <c:pt idx="1">
                  <c:v>3.0961131479743358</c:v>
                </c:pt>
                <c:pt idx="2">
                  <c:v>3.3273095675498783</c:v>
                </c:pt>
                <c:pt idx="3">
                  <c:v>3.2019449065236545</c:v>
                </c:pt>
                <c:pt idx="4">
                  <c:v>2.9068489472190691</c:v>
                </c:pt>
                <c:pt idx="5">
                  <c:v>3.0805800532526728</c:v>
                </c:pt>
                <c:pt idx="6">
                  <c:v>3.1206818788127992</c:v>
                </c:pt>
                <c:pt idx="7">
                  <c:v>3.121057228499895</c:v>
                </c:pt>
                <c:pt idx="8">
                  <c:v>2.9713568591304829</c:v>
                </c:pt>
                <c:pt idx="9">
                  <c:v>3.3038568144230096</c:v>
                </c:pt>
                <c:pt idx="10">
                  <c:v>3.4025975970549056</c:v>
                </c:pt>
                <c:pt idx="11">
                  <c:v>3.5695526069852672</c:v>
                </c:pt>
                <c:pt idx="12">
                  <c:v>3.3122276040356535</c:v>
                </c:pt>
                <c:pt idx="13">
                  <c:v>2.8192438481721358</c:v>
                </c:pt>
                <c:pt idx="14">
                  <c:v>2.187286420456791</c:v>
                </c:pt>
                <c:pt idx="15">
                  <c:v>1.6210386282225084</c:v>
                </c:pt>
                <c:pt idx="16">
                  <c:v>1.2007098845228013</c:v>
                </c:pt>
                <c:pt idx="17">
                  <c:v>1.3374285487033635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CtyPyramid2013!$B$27:$B$44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CtyPyramid2013!$S$27:$S$44</c:f>
              <c:numCache>
                <c:formatCode>General</c:formatCode>
                <c:ptCount val="18"/>
                <c:pt idx="0">
                  <c:v>-3.4369764009847175</c:v>
                </c:pt>
                <c:pt idx="1">
                  <c:v>-3.3197014979700015</c:v>
                </c:pt>
                <c:pt idx="2">
                  <c:v>-3.4412438934947227</c:v>
                </c:pt>
                <c:pt idx="3">
                  <c:v>-3.2974895187818278</c:v>
                </c:pt>
                <c:pt idx="4">
                  <c:v>-2.8338140731215922</c:v>
                </c:pt>
                <c:pt idx="5">
                  <c:v>-3.0418650289193785</c:v>
                </c:pt>
                <c:pt idx="6">
                  <c:v>-3.0288426456605144</c:v>
                </c:pt>
                <c:pt idx="7">
                  <c:v>-3.1261436802925946</c:v>
                </c:pt>
                <c:pt idx="8">
                  <c:v>-2.9879714143110716</c:v>
                </c:pt>
                <c:pt idx="9">
                  <c:v>-3.2391847634084843</c:v>
                </c:pt>
                <c:pt idx="10">
                  <c:v>-3.312997621038948</c:v>
                </c:pt>
                <c:pt idx="11">
                  <c:v>-3.4741360039711706</c:v>
                </c:pt>
                <c:pt idx="12">
                  <c:v>-3.1474706798079546</c:v>
                </c:pt>
                <c:pt idx="13">
                  <c:v>-2.6339900347933098</c:v>
                </c:pt>
                <c:pt idx="14">
                  <c:v>-1.9386225333643494</c:v>
                </c:pt>
                <c:pt idx="15">
                  <c:v>-1.3310687158011072</c:v>
                </c:pt>
                <c:pt idx="16">
                  <c:v>-0.96741501810983599</c:v>
                </c:pt>
                <c:pt idx="17">
                  <c:v>-0.75531883183225346</c:v>
                </c:pt>
              </c:numCache>
            </c:numRef>
          </c:val>
        </c:ser>
        <c:gapWidth val="15"/>
        <c:overlap val="100"/>
        <c:axId val="267617024"/>
        <c:axId val="267618560"/>
      </c:barChart>
      <c:catAx>
        <c:axId val="267617024"/>
        <c:scaling>
          <c:orientation val="minMax"/>
        </c:scaling>
        <c:axPos val="l"/>
        <c:numFmt formatCode="General" sourceLinked="1"/>
        <c:majorTickMark val="none"/>
        <c:tickLblPos val="high"/>
        <c:crossAx val="267618560"/>
        <c:crosses val="autoZero"/>
        <c:auto val="1"/>
        <c:lblAlgn val="ctr"/>
        <c:lblOffset val="100"/>
        <c:tickLblSkip val="1"/>
      </c:catAx>
      <c:valAx>
        <c:axId val="267618560"/>
        <c:scaling>
          <c:orientation val="minMax"/>
          <c:max val="9"/>
          <c:min val="-9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7617024"/>
        <c:crosses val="autoZero"/>
        <c:crossBetween val="between"/>
        <c:majorUnit val="1"/>
        <c:minorUnit val="0.5"/>
      </c:valAx>
    </c:plotArea>
    <c:plotVisOnly val="1"/>
    <c:dispBlanksAs val="gap"/>
  </c:chart>
  <c:spPr>
    <a:noFill/>
  </c:spPr>
  <c:printSettings>
    <c:headerFooter alignWithMargins="0"/>
    <c:pageMargins b="1" l="0.75000000000000955" r="0.7500000000000095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Region</a:t>
            </a:r>
          </a:p>
          <a:p>
            <a:pPr>
              <a:defRPr/>
            </a:pPr>
            <a:r>
              <a:rPr lang="en-US"/>
              <a:t>2013</a:t>
            </a:r>
          </a:p>
        </c:rich>
      </c:tx>
      <c:layout>
        <c:manualLayout>
          <c:xMode val="edge"/>
          <c:yMode val="edge"/>
          <c:x val="4.0637758821813932E-2"/>
          <c:y val="3.8805101285416276E-2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4.5994094488189002E-2"/>
          <c:y val="4.0224443098458802E-2"/>
          <c:w val="0.82521926946631652"/>
          <c:h val="0.86333535231173064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strRef>
              <c:f>CtyPyramid2013!$B$27:$B$44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CtyPyramid2013!$V$27:$V$44</c:f>
              <c:numCache>
                <c:formatCode>General</c:formatCode>
                <c:ptCount val="18"/>
                <c:pt idx="0">
                  <c:v>2.6279157034753706</c:v>
                </c:pt>
                <c:pt idx="1">
                  <c:v>2.6498655491357699</c:v>
                </c:pt>
                <c:pt idx="2">
                  <c:v>2.8356161113534881</c:v>
                </c:pt>
                <c:pt idx="3">
                  <c:v>3.6285152372937541</c:v>
                </c:pt>
                <c:pt idx="4">
                  <c:v>4.2357387251402265</c:v>
                </c:pt>
                <c:pt idx="5">
                  <c:v>2.9995739288254883</c:v>
                </c:pt>
                <c:pt idx="6">
                  <c:v>2.8856427000616862</c:v>
                </c:pt>
                <c:pt idx="7">
                  <c:v>2.7864878975125142</c:v>
                </c:pt>
                <c:pt idx="8">
                  <c:v>2.7704942300820887</c:v>
                </c:pt>
                <c:pt idx="9">
                  <c:v>3.1058692478289283</c:v>
                </c:pt>
                <c:pt idx="10">
                  <c:v>3.4321174743711302</c:v>
                </c:pt>
                <c:pt idx="11">
                  <c:v>3.7279528055485311</c:v>
                </c:pt>
                <c:pt idx="12">
                  <c:v>3.5162612732539857</c:v>
                </c:pt>
                <c:pt idx="13">
                  <c:v>2.9608177998125642</c:v>
                </c:pt>
                <c:pt idx="14">
                  <c:v>2.2052498471204505</c:v>
                </c:pt>
                <c:pt idx="15">
                  <c:v>1.6462812748486828</c:v>
                </c:pt>
                <c:pt idx="16">
                  <c:v>1.1979358747359832</c:v>
                </c:pt>
                <c:pt idx="17">
                  <c:v>1.3627967898048821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CtyPyramid2013!$B$27:$B$44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CtyPyramid2013!$U$27:$U$44</c:f>
              <c:numCache>
                <c:formatCode>General</c:formatCode>
                <c:ptCount val="18"/>
                <c:pt idx="0">
                  <c:v>-2.7888946080672947</c:v>
                </c:pt>
                <c:pt idx="1">
                  <c:v>-2.7191378590178181</c:v>
                </c:pt>
                <c:pt idx="2">
                  <c:v>-2.9340835933956444</c:v>
                </c:pt>
                <c:pt idx="3">
                  <c:v>-3.804427312926264</c:v>
                </c:pt>
                <c:pt idx="4">
                  <c:v>-4.669643727544754</c:v>
                </c:pt>
                <c:pt idx="5">
                  <c:v>-3.2243353939767667</c:v>
                </c:pt>
                <c:pt idx="6">
                  <c:v>-2.8901010844689639</c:v>
                </c:pt>
                <c:pt idx="7">
                  <c:v>-2.822327950932964</c:v>
                </c:pt>
                <c:pt idx="8">
                  <c:v>-2.7238297392991351</c:v>
                </c:pt>
                <c:pt idx="9">
                  <c:v>-3.0016797818040604</c:v>
                </c:pt>
                <c:pt idx="10">
                  <c:v>-3.2088005825122932</c:v>
                </c:pt>
                <c:pt idx="11">
                  <c:v>-3.4948207373342184</c:v>
                </c:pt>
                <c:pt idx="12">
                  <c:v>-3.3030969399109615</c:v>
                </c:pt>
                <c:pt idx="13">
                  <c:v>-2.7189575592762227</c:v>
                </c:pt>
                <c:pt idx="14">
                  <c:v>-2.0168861694938216</c:v>
                </c:pt>
                <c:pt idx="15">
                  <c:v>-1.3740620895967384</c:v>
                </c:pt>
                <c:pt idx="16">
                  <c:v>-0.95997284262949212</c:v>
                </c:pt>
                <c:pt idx="17">
                  <c:v>-0.76980955760705982</c:v>
                </c:pt>
              </c:numCache>
            </c:numRef>
          </c:val>
        </c:ser>
        <c:gapWidth val="15"/>
        <c:overlap val="100"/>
        <c:axId val="267397376"/>
        <c:axId val="267407360"/>
      </c:barChart>
      <c:catAx>
        <c:axId val="267397376"/>
        <c:scaling>
          <c:orientation val="minMax"/>
        </c:scaling>
        <c:axPos val="l"/>
        <c:numFmt formatCode="General" sourceLinked="1"/>
        <c:majorTickMark val="none"/>
        <c:tickLblPos val="high"/>
        <c:crossAx val="267407360"/>
        <c:crosses val="autoZero"/>
        <c:auto val="1"/>
        <c:lblAlgn val="ctr"/>
        <c:lblOffset val="100"/>
        <c:tickLblSkip val="1"/>
      </c:catAx>
      <c:valAx>
        <c:axId val="267407360"/>
        <c:scaling>
          <c:orientation val="minMax"/>
          <c:max val="9"/>
          <c:min val="-9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7397376"/>
        <c:crosses val="autoZero"/>
        <c:crossBetween val="between"/>
        <c:majorUnit val="1"/>
        <c:minorUnit val="0.5"/>
      </c:valAx>
      <c:spPr>
        <a:noFill/>
      </c:spPr>
    </c:plotArea>
    <c:plotVisOnly val="1"/>
    <c:dispBlanksAs val="gap"/>
  </c:chart>
  <c:spPr>
    <a:noFill/>
  </c:spPr>
  <c:printSettings>
    <c:headerFooter alignWithMargins="0"/>
    <c:pageMargins b="1" l="0.75000000000000933" r="0.750000000000009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2014</a:t>
            </a:r>
          </a:p>
        </c:rich>
      </c:tx>
      <c:layout>
        <c:manualLayout>
          <c:xMode val="edge"/>
          <c:yMode val="edge"/>
          <c:x val="0.8206482329243745"/>
          <c:y val="0.15841584158415875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0.15010570824524314"/>
          <c:y val="3.3003406699304801E-2"/>
          <c:w val="0.79281183932348065"/>
          <c:h val="0.85478823351200706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strRef>
              <c:f>'Age Pyramid10-14 Region'!$B$27:$B$44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Pyramid10-14 Region'!$R$27:$R$44</c:f>
              <c:numCache>
                <c:formatCode>General</c:formatCode>
                <c:ptCount val="18"/>
                <c:pt idx="0">
                  <c:v>2.6087945397862038</c:v>
                </c:pt>
                <c:pt idx="1">
                  <c:v>2.6157432835961174</c:v>
                </c:pt>
                <c:pt idx="2">
                  <c:v>2.8045241242741428</c:v>
                </c:pt>
                <c:pt idx="3">
                  <c:v>3.593495612914078</c:v>
                </c:pt>
                <c:pt idx="4">
                  <c:v>4.1992649538107338</c:v>
                </c:pt>
                <c:pt idx="5">
                  <c:v>2.9864020420282671</c:v>
                </c:pt>
                <c:pt idx="6">
                  <c:v>2.9181380019076615</c:v>
                </c:pt>
                <c:pt idx="7">
                  <c:v>2.8062922991432986</c:v>
                </c:pt>
                <c:pt idx="8">
                  <c:v>2.7627769700815858</c:v>
                </c:pt>
                <c:pt idx="9">
                  <c:v>3.0376226120711762</c:v>
                </c:pt>
                <c:pt idx="10">
                  <c:v>3.3275461573044374</c:v>
                </c:pt>
                <c:pt idx="11">
                  <c:v>3.6698494544404778</c:v>
                </c:pt>
                <c:pt idx="12">
                  <c:v>3.552074068916236</c:v>
                </c:pt>
                <c:pt idx="13">
                  <c:v>3.099123167310911</c:v>
                </c:pt>
                <c:pt idx="14">
                  <c:v>2.3276307850426901</c:v>
                </c:pt>
                <c:pt idx="15">
                  <c:v>1.7057016528371882</c:v>
                </c:pt>
                <c:pt idx="16">
                  <c:v>1.2091600637853057</c:v>
                </c:pt>
                <c:pt idx="17">
                  <c:v>1.3715591730283361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'Age Pyramid10-14 Region'!$B$27:$B$44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Pyramid10-14 Region'!$Q$27:$Q$44</c:f>
              <c:numCache>
                <c:formatCode>General</c:formatCode>
                <c:ptCount val="18"/>
                <c:pt idx="0">
                  <c:v>-2.7640605817323198</c:v>
                </c:pt>
                <c:pt idx="1">
                  <c:v>-2.6734125722662521</c:v>
                </c:pt>
                <c:pt idx="2">
                  <c:v>-2.9046772994065511</c:v>
                </c:pt>
                <c:pt idx="3">
                  <c:v>-3.7594737077474267</c:v>
                </c:pt>
                <c:pt idx="4">
                  <c:v>-4.6215188417338524</c:v>
                </c:pt>
                <c:pt idx="5">
                  <c:v>-3.2185819331159875</c:v>
                </c:pt>
                <c:pt idx="6">
                  <c:v>-2.9149410371136382</c:v>
                </c:pt>
                <c:pt idx="7">
                  <c:v>-2.8430630233557572</c:v>
                </c:pt>
                <c:pt idx="8">
                  <c:v>-2.7073384031740702</c:v>
                </c:pt>
                <c:pt idx="9">
                  <c:v>-2.9539695399111432</c:v>
                </c:pt>
                <c:pt idx="10">
                  <c:v>-3.1297169564456313</c:v>
                </c:pt>
                <c:pt idx="11">
                  <c:v>-3.4286611521236825</c:v>
                </c:pt>
                <c:pt idx="12">
                  <c:v>-3.3162882568401204</c:v>
                </c:pt>
                <c:pt idx="13">
                  <c:v>-2.8443604948522978</c:v>
                </c:pt>
                <c:pt idx="14">
                  <c:v>-2.1368819354749604</c:v>
                </c:pt>
                <c:pt idx="15">
                  <c:v>-1.4308803216726385</c:v>
                </c:pt>
                <c:pt idx="16">
                  <c:v>-0.97470327141167801</c:v>
                </c:pt>
                <c:pt idx="17">
                  <c:v>-0.78177170934315632</c:v>
                </c:pt>
              </c:numCache>
            </c:numRef>
          </c:val>
        </c:ser>
        <c:gapWidth val="20"/>
        <c:overlap val="100"/>
        <c:axId val="266450432"/>
        <c:axId val="266451968"/>
      </c:barChart>
      <c:catAx>
        <c:axId val="266450432"/>
        <c:scaling>
          <c:orientation val="minMax"/>
        </c:scaling>
        <c:axPos val="l"/>
        <c:numFmt formatCode="General" sourceLinked="1"/>
        <c:majorTickMark val="none"/>
        <c:tickLblPos val="low"/>
        <c:crossAx val="266451968"/>
        <c:crosses val="autoZero"/>
        <c:auto val="1"/>
        <c:lblAlgn val="ctr"/>
        <c:lblOffset val="100"/>
        <c:tickLblSkip val="1"/>
      </c:catAx>
      <c:valAx>
        <c:axId val="266451968"/>
        <c:scaling>
          <c:orientation val="minMax"/>
          <c:max val="6"/>
          <c:min val="-6"/>
        </c:scaling>
        <c:axPos val="b"/>
        <c:majorGridlines>
          <c:spPr>
            <a:ln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6450432"/>
        <c:crosses val="autoZero"/>
        <c:crossBetween val="between"/>
        <c:majorUnit val="1"/>
        <c:minorUnit val="0.5"/>
      </c:valAx>
    </c:plotArea>
    <c:plotVisOnly val="1"/>
    <c:dispBlanksAs val="gap"/>
  </c:chart>
  <c:printSettings>
    <c:headerFooter alignWithMargins="0"/>
    <c:pageMargins b="1" l="0.75000000000000866" r="0.750000000000008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>
        <c:manualLayout>
          <c:layoutTarget val="inner"/>
          <c:xMode val="edge"/>
          <c:yMode val="edge"/>
          <c:x val="3.2558139534883741E-2"/>
          <c:y val="2.1857923497267812E-2"/>
          <c:w val="0.83953583704560064"/>
          <c:h val="0.85245901639346178"/>
        </c:manualLayout>
      </c:layout>
      <c:barChart>
        <c:barDir val="bar"/>
        <c:grouping val="clustered"/>
        <c:ser>
          <c:idx val="0"/>
          <c:order val="0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'Age Pyramid10-14 Region'!$B$27:$B$44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Pyramid10-14 Region'!$O$27:$O$44</c:f>
              <c:numCache>
                <c:formatCode>General</c:formatCode>
                <c:ptCount val="18"/>
                <c:pt idx="0">
                  <c:v>-2.8499506615381516</c:v>
                </c:pt>
                <c:pt idx="1">
                  <c:v>-2.8511589503997423</c:v>
                </c:pt>
                <c:pt idx="2">
                  <c:v>-3.0074309764987817</c:v>
                </c:pt>
                <c:pt idx="3">
                  <c:v>-3.9293553778923416</c:v>
                </c:pt>
                <c:pt idx="4">
                  <c:v>-4.8077813802686427</c:v>
                </c:pt>
                <c:pt idx="5">
                  <c:v>-3.2305616529391621</c:v>
                </c:pt>
                <c:pt idx="6">
                  <c:v>-2.7979942404897598</c:v>
                </c:pt>
                <c:pt idx="7">
                  <c:v>-2.7424129528565966</c:v>
                </c:pt>
                <c:pt idx="8">
                  <c:v>-2.7641621523652256</c:v>
                </c:pt>
                <c:pt idx="9">
                  <c:v>-3.1459814326278273</c:v>
                </c:pt>
                <c:pt idx="10">
                  <c:v>-3.4629558773184042</c:v>
                </c:pt>
                <c:pt idx="11">
                  <c:v>-3.7001832571440083</c:v>
                </c:pt>
                <c:pt idx="12">
                  <c:v>-3.2426445415550678</c:v>
                </c:pt>
                <c:pt idx="13">
                  <c:v>-2.3746903759792173</c:v>
                </c:pt>
                <c:pt idx="14">
                  <c:v>-1.6907988803189882</c:v>
                </c:pt>
                <c:pt idx="15">
                  <c:v>-1.2171496465755078</c:v>
                </c:pt>
                <c:pt idx="16">
                  <c:v>-0.92313269025515043</c:v>
                </c:pt>
                <c:pt idx="17">
                  <c:v>-0.7402783092011197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val>
            <c:numRef>
              <c:f>'Age Pyramid10-14 Region'!$P$27:$P$44</c:f>
              <c:numCache>
                <c:formatCode>General</c:formatCode>
                <c:ptCount val="18"/>
                <c:pt idx="0">
                  <c:v>2.6699156211611657</c:v>
                </c:pt>
                <c:pt idx="1">
                  <c:v>2.7416074269488693</c:v>
                </c:pt>
                <c:pt idx="2">
                  <c:v>2.9156010230179028</c:v>
                </c:pt>
                <c:pt idx="3">
                  <c:v>3.7215296936987738</c:v>
                </c:pt>
                <c:pt idx="4">
                  <c:v>4.3373542501560705</c:v>
                </c:pt>
                <c:pt idx="5">
                  <c:v>3.0303884648690014</c:v>
                </c:pt>
                <c:pt idx="6">
                  <c:v>2.7698008337193145</c:v>
                </c:pt>
                <c:pt idx="7">
                  <c:v>2.7097891535936522</c:v>
                </c:pt>
                <c:pt idx="8">
                  <c:v>2.7814809593813559</c:v>
                </c:pt>
                <c:pt idx="9">
                  <c:v>3.3223916064200414</c:v>
                </c:pt>
                <c:pt idx="10">
                  <c:v>3.7763054554242101</c:v>
                </c:pt>
                <c:pt idx="11">
                  <c:v>3.9039813117989408</c:v>
                </c:pt>
                <c:pt idx="12">
                  <c:v>3.3844171013150208</c:v>
                </c:pt>
                <c:pt idx="13">
                  <c:v>2.5805022454034678</c:v>
                </c:pt>
                <c:pt idx="14">
                  <c:v>1.8704311577421109</c:v>
                </c:pt>
                <c:pt idx="15">
                  <c:v>1.4825704331715568</c:v>
                </c:pt>
                <c:pt idx="16">
                  <c:v>1.1740540105121131</c:v>
                </c:pt>
                <c:pt idx="17">
                  <c:v>1.3492558954427372</c:v>
                </c:pt>
              </c:numCache>
            </c:numRef>
          </c:val>
        </c:ser>
        <c:gapWidth val="15"/>
        <c:overlap val="100"/>
        <c:axId val="265886720"/>
        <c:axId val="265892608"/>
      </c:barChart>
      <c:catAx>
        <c:axId val="265886720"/>
        <c:scaling>
          <c:orientation val="minMax"/>
        </c:scaling>
        <c:axPos val="l"/>
        <c:numFmt formatCode="General" sourceLinked="1"/>
        <c:majorTickMark val="none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265892608"/>
        <c:crosses val="autoZero"/>
        <c:auto val="1"/>
        <c:lblAlgn val="ctr"/>
        <c:lblOffset val="100"/>
        <c:tickLblSkip val="1"/>
        <c:tickMarkSkip val="1"/>
      </c:catAx>
      <c:valAx>
        <c:axId val="265892608"/>
        <c:scaling>
          <c:orientation val="minMax"/>
          <c:max val="6"/>
          <c:min val="-6"/>
        </c:scaling>
        <c:axPos val="b"/>
        <c:majorGridlines>
          <c:spPr>
            <a:ln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5886720"/>
        <c:crosses val="autoZero"/>
        <c:crossBetween val="between"/>
        <c:majorUnit val="1"/>
        <c:minorUnit val="0.5"/>
      </c:valAx>
      <c:spPr>
        <a:noFill/>
      </c:spPr>
    </c:plotArea>
    <c:plotVisOnly val="1"/>
    <c:dispBlanksAs val="gap"/>
  </c:chart>
  <c:printSettings>
    <c:headerFooter alignWithMargins="0"/>
    <c:pageMargins b="1" l="0.75000000000000888" r="0.75000000000000888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2013</a:t>
            </a:r>
          </a:p>
        </c:rich>
      </c:tx>
      <c:layout>
        <c:manualLayout>
          <c:xMode val="edge"/>
          <c:yMode val="edge"/>
          <c:x val="0.81782934638455984"/>
          <c:y val="0.14081408140814144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0.15010570824524314"/>
          <c:y val="3.3003406699304801E-2"/>
          <c:w val="0.79281183932348021"/>
          <c:h val="0.85478823351200683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strRef>
              <c:f>'Age Pyramid10-13 Region'!$B$27:$B$44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Pyramid10-13 Region'!$R$27:$R$44</c:f>
              <c:numCache>
                <c:formatCode>General</c:formatCode>
                <c:ptCount val="18"/>
                <c:pt idx="0">
                  <c:v>2.6279157034753706</c:v>
                </c:pt>
                <c:pt idx="1">
                  <c:v>2.6498655491357699</c:v>
                </c:pt>
                <c:pt idx="2">
                  <c:v>2.8356161113534881</c:v>
                </c:pt>
                <c:pt idx="3">
                  <c:v>3.6285152372937541</c:v>
                </c:pt>
                <c:pt idx="4">
                  <c:v>4.2357387251402265</c:v>
                </c:pt>
                <c:pt idx="5">
                  <c:v>2.9995739288254883</c:v>
                </c:pt>
                <c:pt idx="6">
                  <c:v>2.8856427000616862</c:v>
                </c:pt>
                <c:pt idx="7">
                  <c:v>2.7864878975125142</c:v>
                </c:pt>
                <c:pt idx="8">
                  <c:v>2.7704942300820887</c:v>
                </c:pt>
                <c:pt idx="9">
                  <c:v>3.1058692478289283</c:v>
                </c:pt>
                <c:pt idx="10">
                  <c:v>3.4321174743711302</c:v>
                </c:pt>
                <c:pt idx="11">
                  <c:v>3.7279528055485311</c:v>
                </c:pt>
                <c:pt idx="12">
                  <c:v>3.5162612732539857</c:v>
                </c:pt>
                <c:pt idx="13">
                  <c:v>2.9608177998125642</c:v>
                </c:pt>
                <c:pt idx="14">
                  <c:v>2.2052498471204505</c:v>
                </c:pt>
                <c:pt idx="15">
                  <c:v>1.6462812748486828</c:v>
                </c:pt>
                <c:pt idx="16">
                  <c:v>1.1979358747359832</c:v>
                </c:pt>
                <c:pt idx="17">
                  <c:v>1.3627967898048821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'Age Pyramid10-13 Region'!$B$27:$B$44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Pyramid10-13 Region'!$Q$27:$Q$44</c:f>
              <c:numCache>
                <c:formatCode>General</c:formatCode>
                <c:ptCount val="18"/>
                <c:pt idx="0">
                  <c:v>-2.7888946080672947</c:v>
                </c:pt>
                <c:pt idx="1">
                  <c:v>-2.7191378590178181</c:v>
                </c:pt>
                <c:pt idx="2">
                  <c:v>-2.9340835933956444</c:v>
                </c:pt>
                <c:pt idx="3">
                  <c:v>-3.804427312926264</c:v>
                </c:pt>
                <c:pt idx="4">
                  <c:v>-4.669643727544754</c:v>
                </c:pt>
                <c:pt idx="5">
                  <c:v>-3.2243353939767667</c:v>
                </c:pt>
                <c:pt idx="6">
                  <c:v>-2.8901010844689639</c:v>
                </c:pt>
                <c:pt idx="7">
                  <c:v>-2.822327950932964</c:v>
                </c:pt>
                <c:pt idx="8">
                  <c:v>-2.7238297392991351</c:v>
                </c:pt>
                <c:pt idx="9">
                  <c:v>-3.0016797818040604</c:v>
                </c:pt>
                <c:pt idx="10">
                  <c:v>-3.2088005825122932</c:v>
                </c:pt>
                <c:pt idx="11">
                  <c:v>-3.4948207373342184</c:v>
                </c:pt>
                <c:pt idx="12">
                  <c:v>-3.3030969399109615</c:v>
                </c:pt>
                <c:pt idx="13">
                  <c:v>-2.7189575592762227</c:v>
                </c:pt>
                <c:pt idx="14">
                  <c:v>-2.0168861694938216</c:v>
                </c:pt>
                <c:pt idx="15">
                  <c:v>-1.3740620895967384</c:v>
                </c:pt>
                <c:pt idx="16">
                  <c:v>-0.95997284262949212</c:v>
                </c:pt>
                <c:pt idx="17">
                  <c:v>-0.76980955760705982</c:v>
                </c:pt>
              </c:numCache>
            </c:numRef>
          </c:val>
        </c:ser>
        <c:gapWidth val="15"/>
        <c:overlap val="100"/>
        <c:axId val="266777344"/>
        <c:axId val="266778880"/>
      </c:barChart>
      <c:catAx>
        <c:axId val="266777344"/>
        <c:scaling>
          <c:orientation val="minMax"/>
        </c:scaling>
        <c:axPos val="l"/>
        <c:numFmt formatCode="General" sourceLinked="1"/>
        <c:tickLblPos val="low"/>
        <c:crossAx val="266778880"/>
        <c:crosses val="autoZero"/>
        <c:auto val="1"/>
        <c:lblAlgn val="ctr"/>
        <c:lblOffset val="100"/>
        <c:tickLblSkip val="1"/>
      </c:catAx>
      <c:valAx>
        <c:axId val="266778880"/>
        <c:scaling>
          <c:orientation val="minMax"/>
          <c:max val="6"/>
          <c:min val="-6"/>
        </c:scaling>
        <c:axPos val="b"/>
        <c:majorGridlines>
          <c:spPr>
            <a:ln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6777344"/>
        <c:crosses val="autoZero"/>
        <c:crossBetween val="between"/>
        <c:majorUnit val="1"/>
        <c:minorUnit val="0.5"/>
      </c:valAx>
    </c:plotArea>
    <c:plotVisOnly val="1"/>
    <c:dispBlanksAs val="gap"/>
  </c:chart>
  <c:printSettings>
    <c:headerFooter alignWithMargins="0"/>
    <c:pageMargins b="1" l="0.75000000000000844" r="0.750000000000008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>
        <c:manualLayout>
          <c:layoutTarget val="inner"/>
          <c:xMode val="edge"/>
          <c:yMode val="edge"/>
          <c:x val="3.2558139534883741E-2"/>
          <c:y val="2.1857923497267812E-2"/>
          <c:w val="0.83953583704560064"/>
          <c:h val="0.85245901639346133"/>
        </c:manualLayout>
      </c:layout>
      <c:barChart>
        <c:barDir val="bar"/>
        <c:grouping val="clustered"/>
        <c:ser>
          <c:idx val="0"/>
          <c:order val="0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'Age Pyramid10-13 Region'!$B$27:$B$44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Pyramid10-13 Region'!$O$27:$O$44</c:f>
              <c:numCache>
                <c:formatCode>General</c:formatCode>
                <c:ptCount val="18"/>
                <c:pt idx="0">
                  <c:v>-2.8499506615381516</c:v>
                </c:pt>
                <c:pt idx="1">
                  <c:v>-2.8511589503997423</c:v>
                </c:pt>
                <c:pt idx="2">
                  <c:v>-3.0074309764987817</c:v>
                </c:pt>
                <c:pt idx="3">
                  <c:v>-3.9293553778923416</c:v>
                </c:pt>
                <c:pt idx="4">
                  <c:v>-4.8077813802686427</c:v>
                </c:pt>
                <c:pt idx="5">
                  <c:v>-3.2305616529391621</c:v>
                </c:pt>
                <c:pt idx="6">
                  <c:v>-2.7979942404897598</c:v>
                </c:pt>
                <c:pt idx="7">
                  <c:v>-2.7424129528565966</c:v>
                </c:pt>
                <c:pt idx="8">
                  <c:v>-2.7641621523652256</c:v>
                </c:pt>
                <c:pt idx="9">
                  <c:v>-3.1459814326278273</c:v>
                </c:pt>
                <c:pt idx="10">
                  <c:v>-3.4629558773184042</c:v>
                </c:pt>
                <c:pt idx="11">
                  <c:v>-3.7001832571440083</c:v>
                </c:pt>
                <c:pt idx="12">
                  <c:v>-3.2426445415550678</c:v>
                </c:pt>
                <c:pt idx="13">
                  <c:v>-2.3746903759792173</c:v>
                </c:pt>
                <c:pt idx="14">
                  <c:v>-1.6907988803189882</c:v>
                </c:pt>
                <c:pt idx="15">
                  <c:v>-1.2171496465755078</c:v>
                </c:pt>
                <c:pt idx="16">
                  <c:v>-0.92313269025515043</c:v>
                </c:pt>
                <c:pt idx="17">
                  <c:v>-0.7402783092011197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val>
            <c:numRef>
              <c:f>'Age Pyramid10-13 Region'!$P$27:$P$44</c:f>
              <c:numCache>
                <c:formatCode>General</c:formatCode>
                <c:ptCount val="18"/>
                <c:pt idx="0">
                  <c:v>2.6699156211611657</c:v>
                </c:pt>
                <c:pt idx="1">
                  <c:v>2.7416074269488693</c:v>
                </c:pt>
                <c:pt idx="2">
                  <c:v>2.9156010230179028</c:v>
                </c:pt>
                <c:pt idx="3">
                  <c:v>3.7215296936987738</c:v>
                </c:pt>
                <c:pt idx="4">
                  <c:v>4.3373542501560705</c:v>
                </c:pt>
                <c:pt idx="5">
                  <c:v>3.0303884648690014</c:v>
                </c:pt>
                <c:pt idx="6">
                  <c:v>2.7698008337193145</c:v>
                </c:pt>
                <c:pt idx="7">
                  <c:v>2.7097891535936522</c:v>
                </c:pt>
                <c:pt idx="8">
                  <c:v>2.7814809593813559</c:v>
                </c:pt>
                <c:pt idx="9">
                  <c:v>3.3223916064200414</c:v>
                </c:pt>
                <c:pt idx="10">
                  <c:v>3.7763054554242101</c:v>
                </c:pt>
                <c:pt idx="11">
                  <c:v>3.9039813117989408</c:v>
                </c:pt>
                <c:pt idx="12">
                  <c:v>3.3844171013150208</c:v>
                </c:pt>
                <c:pt idx="13">
                  <c:v>2.5805022454034678</c:v>
                </c:pt>
                <c:pt idx="14">
                  <c:v>1.8704311577421109</c:v>
                </c:pt>
                <c:pt idx="15">
                  <c:v>1.4825704331715568</c:v>
                </c:pt>
                <c:pt idx="16">
                  <c:v>1.1740540105121131</c:v>
                </c:pt>
                <c:pt idx="17">
                  <c:v>1.3492558954427372</c:v>
                </c:pt>
              </c:numCache>
            </c:numRef>
          </c:val>
        </c:ser>
        <c:gapWidth val="15"/>
        <c:overlap val="100"/>
        <c:axId val="266791168"/>
        <c:axId val="266539008"/>
      </c:barChart>
      <c:catAx>
        <c:axId val="266791168"/>
        <c:scaling>
          <c:orientation val="minMax"/>
        </c:scaling>
        <c:axPos val="l"/>
        <c:numFmt formatCode="General" sourceLinked="1"/>
        <c:majorTickMark val="none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266539008"/>
        <c:crosses val="autoZero"/>
        <c:auto val="1"/>
        <c:lblAlgn val="ctr"/>
        <c:lblOffset val="100"/>
        <c:tickLblSkip val="1"/>
        <c:tickMarkSkip val="1"/>
      </c:catAx>
      <c:valAx>
        <c:axId val="266539008"/>
        <c:scaling>
          <c:orientation val="minMax"/>
          <c:max val="6"/>
          <c:min val="-6"/>
        </c:scaling>
        <c:axPos val="b"/>
        <c:majorGridlines>
          <c:spPr>
            <a:ln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6791168"/>
        <c:crosses val="autoZero"/>
        <c:crossBetween val="between"/>
        <c:majorUnit val="1"/>
        <c:minorUnit val="0.5"/>
      </c:valAx>
      <c:spPr>
        <a:noFill/>
      </c:spPr>
    </c:plotArea>
    <c:plotVisOnly val="1"/>
    <c:dispBlanksAs val="gap"/>
  </c:chart>
  <c:printSettings>
    <c:headerFooter alignWithMargins="0"/>
    <c:pageMargins b="1" l="0.75000000000000844" r="0.75000000000000844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2010</a:t>
            </a:r>
          </a:p>
        </c:rich>
      </c:tx>
      <c:layout>
        <c:manualLayout>
          <c:xMode val="edge"/>
          <c:yMode val="edge"/>
          <c:x val="0.8234671194641896"/>
          <c:y val="0.20242024202420306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0.15010570824524314"/>
          <c:y val="3.3003406699304801E-2"/>
          <c:w val="0.79281183932347976"/>
          <c:h val="0.8547882335120065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cat>
            <c:strRef>
              <c:f>'Age Pyramid00-10 Region'!$B$27:$B$44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Pyramid00-10 Region'!$R$27:$R$44</c:f>
              <c:numCache>
                <c:formatCode>General</c:formatCode>
                <c:ptCount val="18"/>
                <c:pt idx="0">
                  <c:v>2.6699156211611657</c:v>
                </c:pt>
                <c:pt idx="1">
                  <c:v>2.7416074269488693</c:v>
                </c:pt>
                <c:pt idx="2">
                  <c:v>2.9156010230179028</c:v>
                </c:pt>
                <c:pt idx="3">
                  <c:v>3.7215296936987738</c:v>
                </c:pt>
                <c:pt idx="4">
                  <c:v>4.3373542501560705</c:v>
                </c:pt>
                <c:pt idx="5">
                  <c:v>3.0303884648690014</c:v>
                </c:pt>
                <c:pt idx="6">
                  <c:v>2.7698008337193145</c:v>
                </c:pt>
                <c:pt idx="7">
                  <c:v>2.7097891535936522</c:v>
                </c:pt>
                <c:pt idx="8">
                  <c:v>2.7814809593813559</c:v>
                </c:pt>
                <c:pt idx="9">
                  <c:v>3.3223916064200414</c:v>
                </c:pt>
                <c:pt idx="10">
                  <c:v>3.7763054554242101</c:v>
                </c:pt>
                <c:pt idx="11">
                  <c:v>3.9039813117989408</c:v>
                </c:pt>
                <c:pt idx="12">
                  <c:v>3.3844171013150208</c:v>
                </c:pt>
                <c:pt idx="13">
                  <c:v>2.5805022454034678</c:v>
                </c:pt>
                <c:pt idx="14">
                  <c:v>1.8704311577421109</c:v>
                </c:pt>
                <c:pt idx="15">
                  <c:v>1.4825704331715568</c:v>
                </c:pt>
                <c:pt idx="16">
                  <c:v>1.1740540105121131</c:v>
                </c:pt>
                <c:pt idx="17">
                  <c:v>1.3492558954427372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'Age Pyramid00-10 Region'!$B$27:$B$44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Pyramid00-10 Region'!$Q$27:$Q$44</c:f>
              <c:numCache>
                <c:formatCode>General</c:formatCode>
                <c:ptCount val="18"/>
                <c:pt idx="0">
                  <c:v>-2.8499506615381516</c:v>
                </c:pt>
                <c:pt idx="1">
                  <c:v>-2.8511589503997423</c:v>
                </c:pt>
                <c:pt idx="2">
                  <c:v>-3.0074309764987817</c:v>
                </c:pt>
                <c:pt idx="3">
                  <c:v>-3.9293553778923416</c:v>
                </c:pt>
                <c:pt idx="4">
                  <c:v>-4.8077813802686427</c:v>
                </c:pt>
                <c:pt idx="5">
                  <c:v>-3.2305616529391621</c:v>
                </c:pt>
                <c:pt idx="6">
                  <c:v>-2.7979942404897598</c:v>
                </c:pt>
                <c:pt idx="7">
                  <c:v>-2.7424129528565966</c:v>
                </c:pt>
                <c:pt idx="8">
                  <c:v>-2.7641621523652256</c:v>
                </c:pt>
                <c:pt idx="9">
                  <c:v>-3.1459814326278273</c:v>
                </c:pt>
                <c:pt idx="10">
                  <c:v>-3.4629558773184042</c:v>
                </c:pt>
                <c:pt idx="11">
                  <c:v>-3.7001832571440083</c:v>
                </c:pt>
                <c:pt idx="12">
                  <c:v>-3.2426445415550678</c:v>
                </c:pt>
                <c:pt idx="13">
                  <c:v>-2.3746903759792173</c:v>
                </c:pt>
                <c:pt idx="14">
                  <c:v>-1.6907988803189882</c:v>
                </c:pt>
                <c:pt idx="15">
                  <c:v>-1.2171496465755078</c:v>
                </c:pt>
                <c:pt idx="16">
                  <c:v>-0.92313269025515043</c:v>
                </c:pt>
                <c:pt idx="17">
                  <c:v>-0.7402783092011197</c:v>
                </c:pt>
              </c:numCache>
            </c:numRef>
          </c:val>
        </c:ser>
        <c:gapWidth val="15"/>
        <c:overlap val="100"/>
        <c:axId val="266902912"/>
        <c:axId val="266904704"/>
      </c:barChart>
      <c:catAx>
        <c:axId val="266902912"/>
        <c:scaling>
          <c:orientation val="minMax"/>
        </c:scaling>
        <c:axPos val="l"/>
        <c:numFmt formatCode="General" sourceLinked="1"/>
        <c:majorTickMark val="none"/>
        <c:tickLblPos val="low"/>
        <c:crossAx val="266904704"/>
        <c:crosses val="autoZero"/>
        <c:auto val="1"/>
        <c:lblAlgn val="ctr"/>
        <c:lblOffset val="100"/>
        <c:tickLblSkip val="1"/>
      </c:catAx>
      <c:valAx>
        <c:axId val="266904704"/>
        <c:scaling>
          <c:orientation val="minMax"/>
          <c:max val="6"/>
          <c:min val="-6"/>
        </c:scaling>
        <c:axPos val="b"/>
        <c:majorGridlines>
          <c:spPr>
            <a:ln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6902912"/>
        <c:crosses val="autoZero"/>
        <c:crossBetween val="between"/>
        <c:majorUnit val="1"/>
        <c:minorUnit val="0.5"/>
      </c:valAx>
    </c:plotArea>
    <c:plotVisOnly val="1"/>
    <c:dispBlanksAs val="gap"/>
  </c:chart>
  <c:printSettings>
    <c:headerFooter alignWithMargins="0"/>
    <c:pageMargins b="1" l="0.75000000000000822" r="0.750000000000008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2000</a:t>
            </a:r>
          </a:p>
        </c:rich>
      </c:tx>
      <c:layout>
        <c:manualLayout>
          <c:xMode val="edge"/>
          <c:yMode val="edge"/>
          <c:x val="4.3410852713178287E-2"/>
          <c:y val="0.20109289617486409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3.2558139534883741E-2"/>
          <c:y val="2.1857923497267812E-2"/>
          <c:w val="0.83953583704560064"/>
          <c:h val="0.85245901639346089"/>
        </c:manualLayout>
      </c:layout>
      <c:barChart>
        <c:barDir val="bar"/>
        <c:grouping val="clustered"/>
        <c:ser>
          <c:idx val="0"/>
          <c:order val="0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'Age Pyramid00-10 Region'!$B$27:$B$44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Pyramid00-10 Region'!$O$27:$O$44</c:f>
              <c:numCache>
                <c:formatCode>General</c:formatCode>
                <c:ptCount val="18"/>
                <c:pt idx="0">
                  <c:v>-3.0115063734764136</c:v>
                </c:pt>
                <c:pt idx="1">
                  <c:v>-3.2312661441464594</c:v>
                </c:pt>
                <c:pt idx="2">
                  <c:v>-3.555589031506285</c:v>
                </c:pt>
                <c:pt idx="3">
                  <c:v>-4.1550546962574382</c:v>
                </c:pt>
                <c:pt idx="4">
                  <c:v>-4.4257668331110631</c:v>
                </c:pt>
                <c:pt idx="5">
                  <c:v>-3.0912579031550589</c:v>
                </c:pt>
                <c:pt idx="6">
                  <c:v>-3.0438500494016418</c:v>
                </c:pt>
                <c:pt idx="7">
                  <c:v>-3.2924089835667547</c:v>
                </c:pt>
                <c:pt idx="8">
                  <c:v>-3.6229347676793635</c:v>
                </c:pt>
                <c:pt idx="9">
                  <c:v>-3.8989636731782316</c:v>
                </c:pt>
                <c:pt idx="10">
                  <c:v>-3.4080487016007903</c:v>
                </c:pt>
                <c:pt idx="11">
                  <c:v>-2.5635686151146873</c:v>
                </c:pt>
                <c:pt idx="12">
                  <c:v>-1.9809393844068035</c:v>
                </c:pt>
                <c:pt idx="13">
                  <c:v>-1.7337096424030023</c:v>
                </c:pt>
                <c:pt idx="14">
                  <c:v>-1.5852831843899673</c:v>
                </c:pt>
                <c:pt idx="15">
                  <c:v>-1.3110265351061803</c:v>
                </c:pt>
                <c:pt idx="16">
                  <c:v>-0.86353184079822409</c:v>
                </c:pt>
                <c:pt idx="17">
                  <c:v>-0.55427313126658717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val>
            <c:numRef>
              <c:f>'Age Pyramid00-10 Region'!$P$27:$P$44</c:f>
              <c:numCache>
                <c:formatCode>General</c:formatCode>
                <c:ptCount val="18"/>
                <c:pt idx="0">
                  <c:v>2.8458004173663389</c:v>
                </c:pt>
                <c:pt idx="1">
                  <c:v>3.0695477645203169</c:v>
                </c:pt>
                <c:pt idx="2">
                  <c:v>3.4036180610630877</c:v>
                </c:pt>
                <c:pt idx="3">
                  <c:v>4.0181479036424292</c:v>
                </c:pt>
                <c:pt idx="4">
                  <c:v>3.8896593280490563</c:v>
                </c:pt>
                <c:pt idx="5">
                  <c:v>2.9051710005715528</c:v>
                </c:pt>
                <c:pt idx="6">
                  <c:v>2.9171337300233495</c:v>
                </c:pt>
                <c:pt idx="7">
                  <c:v>3.4558996194079783</c:v>
                </c:pt>
                <c:pt idx="8">
                  <c:v>3.8816841750811917</c:v>
                </c:pt>
                <c:pt idx="9">
                  <c:v>3.9760568185342557</c:v>
                </c:pt>
                <c:pt idx="10">
                  <c:v>3.4882432953332065</c:v>
                </c:pt>
                <c:pt idx="11">
                  <c:v>2.69072799854675</c:v>
                </c:pt>
                <c:pt idx="12">
                  <c:v>2.1470884045706486</c:v>
                </c:pt>
                <c:pt idx="13">
                  <c:v>1.9835977687294251</c:v>
                </c:pt>
                <c:pt idx="14">
                  <c:v>1.8582106415124435</c:v>
                </c:pt>
                <c:pt idx="15">
                  <c:v>1.7244052972738269</c:v>
                </c:pt>
                <c:pt idx="16">
                  <c:v>1.2560865924386688</c:v>
                </c:pt>
                <c:pt idx="17">
                  <c:v>1.1599416927705239</c:v>
                </c:pt>
              </c:numCache>
            </c:numRef>
          </c:val>
        </c:ser>
        <c:gapWidth val="15"/>
        <c:overlap val="100"/>
        <c:axId val="266675328"/>
        <c:axId val="266676864"/>
      </c:barChart>
      <c:catAx>
        <c:axId val="266675328"/>
        <c:scaling>
          <c:orientation val="minMax"/>
        </c:scaling>
        <c:axPos val="l"/>
        <c:numFmt formatCode="General" sourceLinked="1"/>
        <c:majorTickMark val="none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266676864"/>
        <c:crosses val="autoZero"/>
        <c:auto val="1"/>
        <c:lblAlgn val="ctr"/>
        <c:lblOffset val="100"/>
        <c:tickLblSkip val="1"/>
        <c:tickMarkSkip val="1"/>
      </c:catAx>
      <c:valAx>
        <c:axId val="266676864"/>
        <c:scaling>
          <c:orientation val="minMax"/>
          <c:max val="6"/>
          <c:min val="-6"/>
        </c:scaling>
        <c:axPos val="b"/>
        <c:majorGridlines>
          <c:spPr>
            <a:ln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6675328"/>
        <c:crosses val="autoZero"/>
        <c:crossBetween val="between"/>
        <c:majorUnit val="1"/>
        <c:minorUnit val="0.5"/>
      </c:valAx>
      <c:spPr>
        <a:noFill/>
      </c:spPr>
    </c:plotArea>
    <c:plotVisOnly val="1"/>
    <c:dispBlanksAs val="gap"/>
  </c:chart>
  <c:printSettings>
    <c:headerFooter alignWithMargins="0"/>
    <c:pageMargins b="1" l="0.75000000000000822" r="0.75000000000000822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1990</a:t>
            </a:r>
          </a:p>
        </c:rich>
      </c:tx>
      <c:layout>
        <c:manualLayout>
          <c:xMode val="edge"/>
          <c:yMode val="edge"/>
          <c:x val="0.8262860060040067"/>
          <c:y val="0.21562156215621561"/>
        </c:manualLayout>
      </c:layout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0.15010570824524314"/>
          <c:y val="3.3003406699304801E-2"/>
          <c:w val="0.79281183932348021"/>
          <c:h val="0.85478823351200683"/>
        </c:manualLayout>
      </c:layout>
      <c:barChart>
        <c:barDir val="bar"/>
        <c:grouping val="clustered"/>
        <c:ser>
          <c:idx val="0"/>
          <c:order val="0"/>
          <c:tx>
            <c:v>Female</c:v>
          </c:tx>
          <c:spPr>
            <a:solidFill>
              <a:schemeClr val="bg2">
                <a:lumMod val="50000"/>
              </a:schemeClr>
            </a:solidFill>
          </c:spPr>
          <c:cat>
            <c:strRef>
              <c:f>'Age Pyramid80-90'!$B$27:$B$44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Pyramid80-90'!$R$27:$R$44</c:f>
              <c:numCache>
                <c:formatCode>General</c:formatCode>
                <c:ptCount val="18"/>
                <c:pt idx="0">
                  <c:v>3.2275403504755462</c:v>
                </c:pt>
                <c:pt idx="1">
                  <c:v>3.4938062082248775</c:v>
                </c:pt>
                <c:pt idx="2">
                  <c:v>3.3250882161182918</c:v>
                </c:pt>
                <c:pt idx="3">
                  <c:v>3.7227450765700976</c:v>
                </c:pt>
                <c:pt idx="4">
                  <c:v>4.0357940943725827</c:v>
                </c:pt>
                <c:pt idx="5">
                  <c:v>3.4524976732843271</c:v>
                </c:pt>
                <c:pt idx="6">
                  <c:v>3.962633195140524</c:v>
                </c:pt>
                <c:pt idx="7">
                  <c:v>4.2124751775520464</c:v>
                </c:pt>
                <c:pt idx="8">
                  <c:v>3.6197225858147482</c:v>
                </c:pt>
                <c:pt idx="9">
                  <c:v>2.8318742627919593</c:v>
                </c:pt>
                <c:pt idx="10">
                  <c:v>2.2550478532004163</c:v>
                </c:pt>
                <c:pt idx="11">
                  <c:v>2.1395830326436966</c:v>
                </c:pt>
                <c:pt idx="12">
                  <c:v>2.3003379336774055</c:v>
                </c:pt>
                <c:pt idx="13">
                  <c:v>2.4805028692012523</c:v>
                </c:pt>
                <c:pt idx="14">
                  <c:v>2.024118212086977</c:v>
                </c:pt>
                <c:pt idx="15">
                  <c:v>1.5751989528535242</c:v>
                </c:pt>
                <c:pt idx="16">
                  <c:v>1.0048425547586934</c:v>
                </c:pt>
                <c:pt idx="17">
                  <c:v>0.82816147157923037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chemeClr val="accent2"/>
            </a:solidFill>
          </c:spPr>
          <c:cat>
            <c:strRef>
              <c:f>'Age Pyramid80-90'!$B$27:$B$44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Pyramid80-90'!$Q$27:$Q$44</c:f>
              <c:numCache>
                <c:formatCode>General</c:formatCode>
                <c:ptCount val="18"/>
                <c:pt idx="0">
                  <c:v>-3.4037237404629543</c:v>
                </c:pt>
                <c:pt idx="1">
                  <c:v>-3.7262289289144817</c:v>
                </c:pt>
                <c:pt idx="2">
                  <c:v>-3.4918154354566586</c:v>
                </c:pt>
                <c:pt idx="3">
                  <c:v>-3.8979330801733965</c:v>
                </c:pt>
                <c:pt idx="4">
                  <c:v>-4.7022052785339952</c:v>
                </c:pt>
                <c:pt idx="5">
                  <c:v>-3.5784140508741977</c:v>
                </c:pt>
                <c:pt idx="6">
                  <c:v>-3.8785230456832585</c:v>
                </c:pt>
                <c:pt idx="7">
                  <c:v>-4.120899630213958</c:v>
                </c:pt>
                <c:pt idx="8">
                  <c:v>-3.6271879836955714</c:v>
                </c:pt>
                <c:pt idx="9">
                  <c:v>-2.7895703414672992</c:v>
                </c:pt>
                <c:pt idx="10">
                  <c:v>-2.1594907603258893</c:v>
                </c:pt>
                <c:pt idx="11">
                  <c:v>-1.9882843022590295</c:v>
                </c:pt>
                <c:pt idx="12">
                  <c:v>-2.047012098921499</c:v>
                </c:pt>
                <c:pt idx="13">
                  <c:v>-2.1435645781801349</c:v>
                </c:pt>
                <c:pt idx="14">
                  <c:v>-1.7414284789998358</c:v>
                </c:pt>
                <c:pt idx="15">
                  <c:v>-1.183514410706376</c:v>
                </c:pt>
                <c:pt idx="16">
                  <c:v>-0.64998730882360256</c:v>
                </c:pt>
                <c:pt idx="17">
                  <c:v>-0.3782468259616677</c:v>
                </c:pt>
              </c:numCache>
            </c:numRef>
          </c:val>
        </c:ser>
        <c:gapWidth val="15"/>
        <c:overlap val="100"/>
        <c:axId val="267148288"/>
        <c:axId val="267154176"/>
      </c:barChart>
      <c:catAx>
        <c:axId val="267148288"/>
        <c:scaling>
          <c:orientation val="minMax"/>
        </c:scaling>
        <c:axPos val="l"/>
        <c:numFmt formatCode="General" sourceLinked="1"/>
        <c:majorTickMark val="none"/>
        <c:tickLblPos val="low"/>
        <c:crossAx val="267154176"/>
        <c:crosses val="autoZero"/>
        <c:auto val="1"/>
        <c:lblAlgn val="ctr"/>
        <c:lblOffset val="100"/>
        <c:tickLblSkip val="1"/>
      </c:catAx>
      <c:valAx>
        <c:axId val="267154176"/>
        <c:scaling>
          <c:orientation val="minMax"/>
          <c:max val="6"/>
          <c:min val="-6"/>
        </c:scaling>
        <c:axPos val="b"/>
        <c:majorGridlines>
          <c:spPr>
            <a:ln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7148288"/>
        <c:crosses val="autoZero"/>
        <c:crossBetween val="between"/>
        <c:majorUnit val="1"/>
        <c:minorUnit val="0.5"/>
      </c:valAx>
    </c:plotArea>
    <c:plotVisOnly val="1"/>
    <c:dispBlanksAs val="gap"/>
  </c:chart>
  <c:printSettings>
    <c:headerFooter alignWithMargins="0"/>
    <c:pageMargins b="1" l="0.75000000000000844" r="0.750000000000008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1980</a:t>
            </a:r>
          </a:p>
        </c:rich>
      </c:tx>
      <c:layout>
        <c:manualLayout>
          <c:xMode val="edge"/>
          <c:yMode val="edge"/>
          <c:x val="4.3410852713178287E-2"/>
          <c:y val="0.22732240437158469"/>
        </c:manualLayout>
      </c:layout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3.2558139534883741E-2"/>
          <c:y val="2.1857923497267812E-2"/>
          <c:w val="0.83953583704560064"/>
          <c:h val="0.85245901639346133"/>
        </c:manualLayout>
      </c:layout>
      <c:barChart>
        <c:barDir val="bar"/>
        <c:grouping val="clustered"/>
        <c:ser>
          <c:idx val="0"/>
          <c:order val="0"/>
          <c:tx>
            <c:v>Male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'Age Pyramid80-90'!$B$27:$B$44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'Age Pyramid80-90'!$O$27:$O$44</c:f>
              <c:numCache>
                <c:formatCode>General</c:formatCode>
                <c:ptCount val="18"/>
                <c:pt idx="0">
                  <c:v>-3.6663730113489139</c:v>
                </c:pt>
                <c:pt idx="1">
                  <c:v>-3.496916619163601</c:v>
                </c:pt>
                <c:pt idx="2">
                  <c:v>-3.7643156967404257</c:v>
                </c:pt>
                <c:pt idx="3">
                  <c:v>-4.9722754832357365</c:v>
                </c:pt>
                <c:pt idx="4">
                  <c:v>-6.0092242317458675</c:v>
                </c:pt>
                <c:pt idx="5">
                  <c:v>-4.9816033580349277</c:v>
                </c:pt>
                <c:pt idx="6">
                  <c:v>-4.0907913147121313</c:v>
                </c:pt>
                <c:pt idx="7">
                  <c:v>-3.0196403586049647</c:v>
                </c:pt>
                <c:pt idx="8">
                  <c:v>-2.38327201119345</c:v>
                </c:pt>
                <c:pt idx="9">
                  <c:v>-2.0987718298181064</c:v>
                </c:pt>
                <c:pt idx="10">
                  <c:v>-2.1179457946831111</c:v>
                </c:pt>
                <c:pt idx="11">
                  <c:v>-2.3117583043996479</c:v>
                </c:pt>
                <c:pt idx="12">
                  <c:v>-2.1334922526817639</c:v>
                </c:pt>
                <c:pt idx="13">
                  <c:v>-1.8780121262372389</c:v>
                </c:pt>
                <c:pt idx="14">
                  <c:v>-1.3483961237498057</c:v>
                </c:pt>
                <c:pt idx="15">
                  <c:v>-0.82551691972845509</c:v>
                </c:pt>
                <c:pt idx="16">
                  <c:v>-0.45343835829403534</c:v>
                </c:pt>
                <c:pt idx="17">
                  <c:v>-0.3269938332383272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val>
            <c:numRef>
              <c:f>'Age Pyramid80-90'!$P$27:$P$44</c:f>
              <c:numCache>
                <c:formatCode>General</c:formatCode>
                <c:ptCount val="18"/>
                <c:pt idx="0">
                  <c:v>3.4518318909675076</c:v>
                </c:pt>
                <c:pt idx="1">
                  <c:v>3.4197025444369586</c:v>
                </c:pt>
                <c:pt idx="2">
                  <c:v>3.5767217702233505</c:v>
                </c:pt>
                <c:pt idx="3">
                  <c:v>4.7105767735917503</c:v>
                </c:pt>
                <c:pt idx="4">
                  <c:v>5.5081100689226306</c:v>
                </c:pt>
                <c:pt idx="5">
                  <c:v>4.747370057521894</c:v>
                </c:pt>
                <c:pt idx="6">
                  <c:v>3.9265170751930354</c:v>
                </c:pt>
                <c:pt idx="7">
                  <c:v>3.0051303311395552</c:v>
                </c:pt>
                <c:pt idx="8">
                  <c:v>2.3718712753277709</c:v>
                </c:pt>
                <c:pt idx="9">
                  <c:v>2.1599212312794736</c:v>
                </c:pt>
                <c:pt idx="10">
                  <c:v>2.2718557288697725</c:v>
                </c:pt>
                <c:pt idx="11">
                  <c:v>2.5516919728455201</c:v>
                </c:pt>
                <c:pt idx="12">
                  <c:v>2.3257501165984351</c:v>
                </c:pt>
                <c:pt idx="13">
                  <c:v>2.0257034772244391</c:v>
                </c:pt>
                <c:pt idx="14">
                  <c:v>1.5608643830647251</c:v>
                </c:pt>
                <c:pt idx="15">
                  <c:v>1.0789241851064932</c:v>
                </c:pt>
                <c:pt idx="16">
                  <c:v>0.73171995646991761</c:v>
                </c:pt>
                <c:pt idx="17">
                  <c:v>0.69699953360625999</c:v>
                </c:pt>
              </c:numCache>
            </c:numRef>
          </c:val>
        </c:ser>
        <c:gapWidth val="15"/>
        <c:overlap val="100"/>
        <c:axId val="266932992"/>
        <c:axId val="266934528"/>
      </c:barChart>
      <c:catAx>
        <c:axId val="266932992"/>
        <c:scaling>
          <c:orientation val="minMax"/>
        </c:scaling>
        <c:axPos val="l"/>
        <c:numFmt formatCode="General" sourceLinked="1"/>
        <c:majorTickMark val="none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266934528"/>
        <c:crosses val="autoZero"/>
        <c:auto val="1"/>
        <c:lblAlgn val="ctr"/>
        <c:lblOffset val="100"/>
        <c:tickLblSkip val="1"/>
        <c:tickMarkSkip val="1"/>
      </c:catAx>
      <c:valAx>
        <c:axId val="266934528"/>
        <c:scaling>
          <c:orientation val="minMax"/>
          <c:max val="6"/>
          <c:min val="-6"/>
        </c:scaling>
        <c:axPos val="b"/>
        <c:majorGridlines>
          <c:spPr>
            <a:ln>
              <a:prstDash val="dash"/>
            </a:ln>
          </c:spPr>
        </c:majorGridlines>
        <c:numFmt formatCode="0;[Red]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6932992"/>
        <c:crosses val="autoZero"/>
        <c:crossBetween val="between"/>
        <c:majorUnit val="1"/>
        <c:minorUnit val="0.5"/>
      </c:valAx>
      <c:spPr>
        <a:noFill/>
      </c:spPr>
    </c:plotArea>
    <c:plotVisOnly val="1"/>
    <c:dispBlanksAs val="gap"/>
  </c:chart>
  <c:printSettings>
    <c:headerFooter alignWithMargins="0"/>
    <c:pageMargins b="1" l="0.75000000000000844" r="0.750000000000008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0</xdr:rowOff>
    </xdr:from>
    <xdr:to>
      <xdr:col>17</xdr:col>
      <xdr:colOff>342900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3</xdr:row>
      <xdr:rowOff>200025</xdr:rowOff>
    </xdr:from>
    <xdr:to>
      <xdr:col>14</xdr:col>
      <xdr:colOff>390525</xdr:colOff>
      <xdr:row>20</xdr:row>
      <xdr:rowOff>200025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7</xdr:col>
      <xdr:colOff>202692</xdr:colOff>
      <xdr:row>20</xdr:row>
      <xdr:rowOff>209550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647700</xdr:colOff>
      <xdr:row>4</xdr:row>
      <xdr:rowOff>47625</xdr:rowOff>
    </xdr:from>
    <xdr:to>
      <xdr:col>9</xdr:col>
      <xdr:colOff>247650</xdr:colOff>
      <xdr:row>5</xdr:row>
      <xdr:rowOff>57150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96025" y="847725"/>
          <a:ext cx="4286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Male</a:t>
          </a:r>
        </a:p>
      </xdr:txBody>
    </xdr:sp>
    <xdr:clientData/>
  </xdr:twoCellAnchor>
  <xdr:oneCellAnchor>
    <xdr:from>
      <xdr:col>12</xdr:col>
      <xdr:colOff>95250</xdr:colOff>
      <xdr:row>4</xdr:row>
      <xdr:rowOff>66675</xdr:rowOff>
    </xdr:from>
    <xdr:ext cx="390525" cy="1714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620125" y="866775"/>
          <a:ext cx="3905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Female</a:t>
          </a:r>
        </a:p>
      </xdr:txBody>
    </xdr:sp>
    <xdr:clientData/>
  </xdr:oneCellAnchor>
  <xdr:twoCellAnchor editAs="oneCell">
    <xdr:from>
      <xdr:col>2</xdr:col>
      <xdr:colOff>171450</xdr:colOff>
      <xdr:row>3</xdr:row>
      <xdr:rowOff>285750</xdr:rowOff>
    </xdr:from>
    <xdr:to>
      <xdr:col>2</xdr:col>
      <xdr:colOff>571500</xdr:colOff>
      <xdr:row>4</xdr:row>
      <xdr:rowOff>152400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95375" y="790575"/>
          <a:ext cx="4000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Male</a:t>
          </a:r>
        </a:p>
      </xdr:txBody>
    </xdr:sp>
    <xdr:clientData/>
  </xdr:twoCellAnchor>
  <xdr:oneCellAnchor>
    <xdr:from>
      <xdr:col>5</xdr:col>
      <xdr:colOff>238125</xdr:colOff>
      <xdr:row>4</xdr:row>
      <xdr:rowOff>9525</xdr:rowOff>
    </xdr:from>
    <xdr:ext cx="390525" cy="1714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590925" y="809625"/>
          <a:ext cx="3905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Female</a:t>
          </a:r>
        </a:p>
      </xdr:txBody>
    </xdr:sp>
    <xdr:clientData/>
  </xdr:oneCellAnchor>
  <xdr:twoCellAnchor>
    <xdr:from>
      <xdr:col>1</xdr:col>
      <xdr:colOff>495299</xdr:colOff>
      <xdr:row>6</xdr:row>
      <xdr:rowOff>9525</xdr:rowOff>
    </xdr:from>
    <xdr:to>
      <xdr:col>2</xdr:col>
      <xdr:colOff>419099</xdr:colOff>
      <xdr:row>8</xdr:row>
      <xdr:rowOff>0</xdr:rowOff>
    </xdr:to>
    <xdr:sp macro="" textlink="">
      <xdr:nvSpPr>
        <xdr:cNvPr id="8" name="TextBox 7"/>
        <xdr:cNvSpPr txBox="1"/>
      </xdr:nvSpPr>
      <xdr:spPr>
        <a:xfrm>
          <a:off x="666749" y="1133475"/>
          <a:ext cx="6762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/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</xdr:row>
      <xdr:rowOff>190499</xdr:rowOff>
    </xdr:from>
    <xdr:to>
      <xdr:col>14</xdr:col>
      <xdr:colOff>409575</xdr:colOff>
      <xdr:row>20</xdr:row>
      <xdr:rowOff>212216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7</xdr:col>
      <xdr:colOff>202692</xdr:colOff>
      <xdr:row>20</xdr:row>
      <xdr:rowOff>209550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333375</xdr:colOff>
      <xdr:row>4</xdr:row>
      <xdr:rowOff>38100</xdr:rowOff>
    </xdr:from>
    <xdr:to>
      <xdr:col>8</xdr:col>
      <xdr:colOff>762000</xdr:colOff>
      <xdr:row>5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81700" y="838200"/>
          <a:ext cx="4286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Male</a:t>
          </a:r>
        </a:p>
      </xdr:txBody>
    </xdr:sp>
    <xdr:clientData/>
  </xdr:twoCellAnchor>
  <xdr:oneCellAnchor>
    <xdr:from>
      <xdr:col>12</xdr:col>
      <xdr:colOff>28575</xdr:colOff>
      <xdr:row>4</xdr:row>
      <xdr:rowOff>19050</xdr:rowOff>
    </xdr:from>
    <xdr:ext cx="390525" cy="1714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553450" y="819150"/>
          <a:ext cx="3905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Female</a:t>
          </a:r>
        </a:p>
      </xdr:txBody>
    </xdr:sp>
    <xdr:clientData/>
  </xdr:oneCellAnchor>
  <xdr:twoCellAnchor editAs="oneCell">
    <xdr:from>
      <xdr:col>1</xdr:col>
      <xdr:colOff>628650</xdr:colOff>
      <xdr:row>4</xdr:row>
      <xdr:rowOff>123825</xdr:rowOff>
    </xdr:from>
    <xdr:to>
      <xdr:col>2</xdr:col>
      <xdr:colOff>276225</xdr:colOff>
      <xdr:row>5</xdr:row>
      <xdr:rowOff>123825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Male</a:t>
          </a:r>
        </a:p>
      </xdr:txBody>
    </xdr:sp>
    <xdr:clientData/>
  </xdr:twoCellAnchor>
  <xdr:oneCellAnchor>
    <xdr:from>
      <xdr:col>5</xdr:col>
      <xdr:colOff>171450</xdr:colOff>
      <xdr:row>4</xdr:row>
      <xdr:rowOff>142875</xdr:rowOff>
    </xdr:from>
    <xdr:ext cx="390525" cy="1714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Female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0.02412</cdr:x>
      <cdr:y>0.17377</cdr:y>
    </cdr:from>
    <cdr:to>
      <cdr:x>0.17763</cdr:x>
      <cdr:y>0.27869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504825"/>
          <a:ext cx="66675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800" b="1"/>
            <a:t>2010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3</xdr:row>
      <xdr:rowOff>180974</xdr:rowOff>
    </xdr:from>
    <xdr:to>
      <xdr:col>14</xdr:col>
      <xdr:colOff>361950</xdr:colOff>
      <xdr:row>20</xdr:row>
      <xdr:rowOff>202691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7</xdr:col>
      <xdr:colOff>202692</xdr:colOff>
      <xdr:row>20</xdr:row>
      <xdr:rowOff>209550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352425</xdr:colOff>
      <xdr:row>4</xdr:row>
      <xdr:rowOff>57150</xdr:rowOff>
    </xdr:from>
    <xdr:to>
      <xdr:col>8</xdr:col>
      <xdr:colOff>781050</xdr:colOff>
      <xdr:row>5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00750" y="857250"/>
          <a:ext cx="4286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Male</a:t>
          </a:r>
        </a:p>
      </xdr:txBody>
    </xdr:sp>
    <xdr:clientData/>
  </xdr:twoCellAnchor>
  <xdr:oneCellAnchor>
    <xdr:from>
      <xdr:col>11</xdr:col>
      <xdr:colOff>581025</xdr:colOff>
      <xdr:row>4</xdr:row>
      <xdr:rowOff>76200</xdr:rowOff>
    </xdr:from>
    <xdr:ext cx="390525" cy="1714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448675" y="876300"/>
          <a:ext cx="3905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Female</a:t>
          </a:r>
        </a:p>
      </xdr:txBody>
    </xdr:sp>
    <xdr:clientData/>
  </xdr:oneCellAnchor>
  <xdr:twoCellAnchor editAs="oneCell">
    <xdr:from>
      <xdr:col>1</xdr:col>
      <xdr:colOff>628650</xdr:colOff>
      <xdr:row>4</xdr:row>
      <xdr:rowOff>123825</xdr:rowOff>
    </xdr:from>
    <xdr:to>
      <xdr:col>2</xdr:col>
      <xdr:colOff>276225</xdr:colOff>
      <xdr:row>5</xdr:row>
      <xdr:rowOff>123825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Male</a:t>
          </a:r>
        </a:p>
      </xdr:txBody>
    </xdr:sp>
    <xdr:clientData/>
  </xdr:twoCellAnchor>
  <xdr:oneCellAnchor>
    <xdr:from>
      <xdr:col>5</xdr:col>
      <xdr:colOff>171450</xdr:colOff>
      <xdr:row>4</xdr:row>
      <xdr:rowOff>142875</xdr:rowOff>
    </xdr:from>
    <xdr:ext cx="390525" cy="1714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Female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3</xdr:row>
      <xdr:rowOff>219074</xdr:rowOff>
    </xdr:from>
    <xdr:to>
      <xdr:col>14</xdr:col>
      <xdr:colOff>361950</xdr:colOff>
      <xdr:row>20</xdr:row>
      <xdr:rowOff>240791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7</xdr:col>
      <xdr:colOff>202692</xdr:colOff>
      <xdr:row>20</xdr:row>
      <xdr:rowOff>209550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381000</xdr:colOff>
      <xdr:row>4</xdr:row>
      <xdr:rowOff>85725</xdr:rowOff>
    </xdr:from>
    <xdr:to>
      <xdr:col>8</xdr:col>
      <xdr:colOff>809625</xdr:colOff>
      <xdr:row>5</xdr:row>
      <xdr:rowOff>95250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29325" y="885825"/>
          <a:ext cx="4286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Male</a:t>
          </a:r>
        </a:p>
      </xdr:txBody>
    </xdr:sp>
    <xdr:clientData/>
  </xdr:twoCellAnchor>
  <xdr:oneCellAnchor>
    <xdr:from>
      <xdr:col>11</xdr:col>
      <xdr:colOff>552450</xdr:colOff>
      <xdr:row>4</xdr:row>
      <xdr:rowOff>76200</xdr:rowOff>
    </xdr:from>
    <xdr:ext cx="390525" cy="1714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420100" y="876300"/>
          <a:ext cx="3905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Female</a:t>
          </a:r>
        </a:p>
      </xdr:txBody>
    </xdr:sp>
    <xdr:clientData/>
  </xdr:oneCellAnchor>
  <xdr:twoCellAnchor editAs="oneCell">
    <xdr:from>
      <xdr:col>1</xdr:col>
      <xdr:colOff>628650</xdr:colOff>
      <xdr:row>4</xdr:row>
      <xdr:rowOff>123825</xdr:rowOff>
    </xdr:from>
    <xdr:to>
      <xdr:col>2</xdr:col>
      <xdr:colOff>276225</xdr:colOff>
      <xdr:row>5</xdr:row>
      <xdr:rowOff>123825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Male</a:t>
          </a:r>
        </a:p>
      </xdr:txBody>
    </xdr:sp>
    <xdr:clientData/>
  </xdr:twoCellAnchor>
  <xdr:oneCellAnchor>
    <xdr:from>
      <xdr:col>5</xdr:col>
      <xdr:colOff>171450</xdr:colOff>
      <xdr:row>4</xdr:row>
      <xdr:rowOff>142875</xdr:rowOff>
    </xdr:from>
    <xdr:ext cx="390525" cy="1714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Female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3</xdr:row>
      <xdr:rowOff>123824</xdr:rowOff>
    </xdr:from>
    <xdr:to>
      <xdr:col>16</xdr:col>
      <xdr:colOff>190500</xdr:colOff>
      <xdr:row>20</xdr:row>
      <xdr:rowOff>209549</xdr:rowOff>
    </xdr:to>
    <xdr:graphicFrame macro="">
      <xdr:nvGraphicFramePr>
        <xdr:cNvPr id="2" name="Lincoln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</xdr:row>
      <xdr:rowOff>123824</xdr:rowOff>
    </xdr:from>
    <xdr:to>
      <xdr:col>8</xdr:col>
      <xdr:colOff>38100</xdr:colOff>
      <xdr:row>20</xdr:row>
      <xdr:rowOff>209549</xdr:rowOff>
    </xdr:to>
    <xdr:graphicFrame macro="">
      <xdr:nvGraphicFramePr>
        <xdr:cNvPr id="3" name="Benton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285750</xdr:colOff>
      <xdr:row>3</xdr:row>
      <xdr:rowOff>114300</xdr:rowOff>
    </xdr:from>
    <xdr:to>
      <xdr:col>25</xdr:col>
      <xdr:colOff>152400</xdr:colOff>
      <xdr:row>20</xdr:row>
      <xdr:rowOff>200025</xdr:rowOff>
    </xdr:to>
    <xdr:graphicFrame macro="">
      <xdr:nvGraphicFramePr>
        <xdr:cNvPr id="4" name="Linn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142875</xdr:colOff>
      <xdr:row>21</xdr:row>
      <xdr:rowOff>171449</xdr:rowOff>
    </xdr:from>
    <xdr:to>
      <xdr:col>31</xdr:col>
      <xdr:colOff>142875</xdr:colOff>
      <xdr:row>37</xdr:row>
      <xdr:rowOff>171449</xdr:rowOff>
    </xdr:to>
    <xdr:graphicFrame macro="">
      <xdr:nvGraphicFramePr>
        <xdr:cNvPr id="5" name="Region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3</xdr:row>
      <xdr:rowOff>123824</xdr:rowOff>
    </xdr:from>
    <xdr:to>
      <xdr:col>16</xdr:col>
      <xdr:colOff>190500</xdr:colOff>
      <xdr:row>20</xdr:row>
      <xdr:rowOff>209549</xdr:rowOff>
    </xdr:to>
    <xdr:graphicFrame macro="">
      <xdr:nvGraphicFramePr>
        <xdr:cNvPr id="2" name="Lincoln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</xdr:row>
      <xdr:rowOff>123824</xdr:rowOff>
    </xdr:from>
    <xdr:to>
      <xdr:col>8</xdr:col>
      <xdr:colOff>38100</xdr:colOff>
      <xdr:row>20</xdr:row>
      <xdr:rowOff>209549</xdr:rowOff>
    </xdr:to>
    <xdr:graphicFrame macro="">
      <xdr:nvGraphicFramePr>
        <xdr:cNvPr id="3" name="Benton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285750</xdr:colOff>
      <xdr:row>3</xdr:row>
      <xdr:rowOff>114300</xdr:rowOff>
    </xdr:from>
    <xdr:to>
      <xdr:col>25</xdr:col>
      <xdr:colOff>152400</xdr:colOff>
      <xdr:row>20</xdr:row>
      <xdr:rowOff>200025</xdr:rowOff>
    </xdr:to>
    <xdr:graphicFrame macro="">
      <xdr:nvGraphicFramePr>
        <xdr:cNvPr id="4" name="Linn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142875</xdr:colOff>
      <xdr:row>21</xdr:row>
      <xdr:rowOff>171449</xdr:rowOff>
    </xdr:from>
    <xdr:to>
      <xdr:col>31</xdr:col>
      <xdr:colOff>142875</xdr:colOff>
      <xdr:row>37</xdr:row>
      <xdr:rowOff>171449</xdr:rowOff>
    </xdr:to>
    <xdr:graphicFrame macro="">
      <xdr:nvGraphicFramePr>
        <xdr:cNvPr id="5" name="Region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8:F26" totalsRowShown="0" headerRowDxfId="21" dataDxfId="19" headerRowBorderDxfId="20" tableBorderDxfId="18" totalsRowBorderDxfId="17">
  <tableColumns count="6">
    <tableColumn id="1" name="Year" dataDxfId="16"/>
    <tableColumn id="2" name="Oregon" dataDxfId="15" dataCellStyle="Comma"/>
    <tableColumn id="3" name="Region" dataDxfId="14" dataCellStyle="Comma"/>
    <tableColumn id="4" name="Benton" dataDxfId="13" dataCellStyle="Comma"/>
    <tableColumn id="5" name="Lincoln" dataDxfId="12" dataCellStyle="Comma"/>
    <tableColumn id="6" name="Linn " dataDxfId="11" dataCellStyle="Comma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9:F36" totalsRowShown="0" headerRowDxfId="10" dataDxfId="8" headerRowBorderDxfId="9" tableBorderDxfId="7" totalsRowBorderDxfId="6">
  <tableColumns count="6">
    <tableColumn id="1" name="Years" dataDxfId="5"/>
    <tableColumn id="2" name="Oregon" dataDxfId="4" dataCellStyle="Comma">
      <calculatedColumnFormula>((B20/B19)^(1/($A20-$A19)))-1</calculatedColumnFormula>
    </tableColumn>
    <tableColumn id="3" name="Region" dataDxfId="3" dataCellStyle="Comma">
      <calculatedColumnFormula>((C20/C19)^(1/($A20-$A19)))-1</calculatedColumnFormula>
    </tableColumn>
    <tableColumn id="4" name="Benton" dataDxfId="2" dataCellStyle="Comma">
      <calculatedColumnFormula>((D20/D19)^(1/($A20-$A19)))-1</calculatedColumnFormula>
    </tableColumn>
    <tableColumn id="5" name="Lincoln" dataDxfId="1" dataCellStyle="Percent">
      <calculatedColumnFormula>((E20/E19)^(1/($A20-$A19)))-1</calculatedColumnFormula>
    </tableColumn>
    <tableColumn id="6" name="Linn " dataDxfId="0" dataCellStyle="Percent">
      <calculatedColumnFormula>((F20/F19)^(1/($A20-$A19)))-1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CWCOG-TrueBlue">
  <a:themeElements>
    <a:clrScheme name="OCWCOG-SOR2">
      <a:dk1>
        <a:srgbClr val="363636"/>
      </a:dk1>
      <a:lt1>
        <a:srgbClr val="FFFFFF"/>
      </a:lt1>
      <a:dk2>
        <a:srgbClr val="363636"/>
      </a:dk2>
      <a:lt2>
        <a:srgbClr val="FCE8C0"/>
      </a:lt2>
      <a:accent1>
        <a:srgbClr val="0829A5"/>
      </a:accent1>
      <a:accent2>
        <a:srgbClr val="5789A5"/>
      </a:accent2>
      <a:accent3>
        <a:srgbClr val="59B209"/>
      </a:accent3>
      <a:accent4>
        <a:srgbClr val="CC8C0A"/>
      </a:accent4>
      <a:accent5>
        <a:srgbClr val="B5093C"/>
      </a:accent5>
      <a:accent6>
        <a:srgbClr val="086CA5"/>
      </a:accent6>
      <a:hlink>
        <a:srgbClr val="B56079"/>
      </a:hlink>
      <a:folHlink>
        <a:srgbClr val="CC65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7"/>
  </sheetPr>
  <dimension ref="A1:H15"/>
  <sheetViews>
    <sheetView tabSelected="1" workbookViewId="0">
      <selection activeCell="B21" sqref="B21"/>
    </sheetView>
  </sheetViews>
  <sheetFormatPr defaultRowHeight="15"/>
  <cols>
    <col min="1" max="1" width="24.28515625" bestFit="1" customWidth="1"/>
    <col min="2" max="2" width="67.28515625" bestFit="1" customWidth="1"/>
    <col min="3" max="3" width="34.42578125" bestFit="1" customWidth="1"/>
    <col min="4" max="4" width="30.85546875" bestFit="1" customWidth="1"/>
  </cols>
  <sheetData>
    <row r="1" spans="1:8" ht="20.25" thickBot="1">
      <c r="A1" s="428" t="s">
        <v>436</v>
      </c>
      <c r="B1" s="428"/>
      <c r="C1" s="428"/>
    </row>
    <row r="2" spans="1:8" ht="16.5" thickTop="1">
      <c r="A2" s="429" t="s">
        <v>437</v>
      </c>
      <c r="B2" s="429"/>
      <c r="C2" s="429"/>
      <c r="D2" s="420"/>
      <c r="E2" s="420"/>
      <c r="F2" s="420"/>
      <c r="G2" s="420"/>
      <c r="H2" s="420"/>
    </row>
    <row r="3" spans="1:8" ht="15.75" thickBot="1">
      <c r="A3" s="427"/>
      <c r="B3" s="427"/>
      <c r="C3" s="427"/>
      <c r="D3" s="427"/>
      <c r="E3" s="427"/>
      <c r="F3" s="427"/>
      <c r="G3" s="427"/>
      <c r="H3" s="427"/>
    </row>
    <row r="4" spans="1:8" ht="15.75">
      <c r="A4" s="369" t="s">
        <v>440</v>
      </c>
      <c r="B4" s="370" t="s">
        <v>438</v>
      </c>
      <c r="C4" s="371" t="s">
        <v>439</v>
      </c>
    </row>
    <row r="5" spans="1:8">
      <c r="A5" s="372" t="s">
        <v>462</v>
      </c>
      <c r="B5" s="366" t="s">
        <v>441</v>
      </c>
      <c r="C5" s="373" t="s">
        <v>465</v>
      </c>
    </row>
    <row r="6" spans="1:8">
      <c r="A6" s="372" t="s">
        <v>444</v>
      </c>
      <c r="B6" s="366" t="s">
        <v>442</v>
      </c>
      <c r="C6" s="373" t="s">
        <v>443</v>
      </c>
    </row>
    <row r="7" spans="1:8">
      <c r="A7" s="372" t="s">
        <v>464</v>
      </c>
      <c r="B7" s="366" t="s">
        <v>463</v>
      </c>
      <c r="C7" s="373" t="s">
        <v>466</v>
      </c>
    </row>
    <row r="8" spans="1:8">
      <c r="A8" s="372" t="s">
        <v>468</v>
      </c>
      <c r="B8" s="366" t="s">
        <v>472</v>
      </c>
      <c r="C8" s="373" t="s">
        <v>467</v>
      </c>
    </row>
    <row r="9" spans="1:8">
      <c r="A9" s="372" t="s">
        <v>469</v>
      </c>
      <c r="B9" s="366" t="s">
        <v>473</v>
      </c>
      <c r="C9" s="373" t="s">
        <v>467</v>
      </c>
    </row>
    <row r="10" spans="1:8">
      <c r="A10" s="372" t="s">
        <v>470</v>
      </c>
      <c r="B10" s="366" t="s">
        <v>474</v>
      </c>
      <c r="C10" s="373" t="s">
        <v>467</v>
      </c>
    </row>
    <row r="11" spans="1:8">
      <c r="A11" s="372" t="s">
        <v>471</v>
      </c>
      <c r="B11" s="366" t="s">
        <v>475</v>
      </c>
      <c r="C11" s="373" t="s">
        <v>467</v>
      </c>
    </row>
    <row r="12" spans="1:8">
      <c r="A12" s="372" t="s">
        <v>478</v>
      </c>
      <c r="B12" s="366" t="s">
        <v>476</v>
      </c>
      <c r="C12" s="373" t="s">
        <v>477</v>
      </c>
    </row>
    <row r="13" spans="1:8">
      <c r="A13" s="372" t="s">
        <v>480</v>
      </c>
      <c r="B13" s="366" t="s">
        <v>479</v>
      </c>
      <c r="C13" s="373" t="s">
        <v>477</v>
      </c>
    </row>
    <row r="14" spans="1:8">
      <c r="A14" s="374" t="s">
        <v>482</v>
      </c>
      <c r="B14" s="366" t="s">
        <v>483</v>
      </c>
      <c r="C14" s="375" t="s">
        <v>481</v>
      </c>
    </row>
    <row r="15" spans="1:8" ht="15.75" thickBot="1">
      <c r="A15" s="376" t="s">
        <v>485</v>
      </c>
      <c r="B15" s="377" t="s">
        <v>484</v>
      </c>
      <c r="C15" s="378" t="s">
        <v>481</v>
      </c>
    </row>
  </sheetData>
  <mergeCells count="3">
    <mergeCell ref="A3:H3"/>
    <mergeCell ref="A1:C1"/>
    <mergeCell ref="A2:C2"/>
  </mergeCells>
  <hyperlinks>
    <hyperlink ref="B5" location="'Pop 1960-2025'!A1" display="Population Growth, 1960 to 2025"/>
    <hyperlink ref="B6" location="'CitiesTowns-rankings'!A1" display="2013-2014 Population Estimates, Growth Rates, Rankings of Oregon Cities"/>
    <hyperlink ref="B7" location="'COG Agencies Intercensal'!A1" display="Intercensal Estimates, 2000 to 2014"/>
    <hyperlink ref="B8" location="'Age Pyramid10-14 REGION'!A1" display="Population Pyramids, 2010 and 2014"/>
    <hyperlink ref="B9" location="'Age Pyramid10-13 Region'!A1" display="Population Pyramids, 2010 and 2013"/>
    <hyperlink ref="B10" location="'Age Pyramid00-10 Region'!A1" display="Population Pyramids, 2000 and 2010"/>
    <hyperlink ref="B11" location="'Age Pyramid80-90'!A1" display="Population Pyramids, 1980 and 1990"/>
    <hyperlink ref="B12" location="CtyPyramid2014!A1" display="Population Pyramids, Population by Age/Sex, 2014"/>
    <hyperlink ref="B13" location="CtyPyramid2013!A1" display="Population Pyramids, Population by Age/Sex, 2013"/>
    <hyperlink ref="B14" location="'2014Estimates'!A1" display="2014 State and County Estimates by Age Groups"/>
    <hyperlink ref="B15" location="'2014estBroadAge'!A1" display="2014 State and County Estimates by Broad Age Group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9"/>
    <pageSetUpPr fitToPage="1"/>
  </sheetPr>
  <dimension ref="A1:V252"/>
  <sheetViews>
    <sheetView showGridLines="0" workbookViewId="0">
      <selection activeCell="U42" sqref="U42"/>
    </sheetView>
  </sheetViews>
  <sheetFormatPr defaultRowHeight="12.75"/>
  <cols>
    <col min="1" max="1" width="2.5703125" style="2" customWidth="1"/>
    <col min="2" max="2" width="11.28515625" style="2" customWidth="1"/>
    <col min="3" max="5" width="12.140625" style="2" customWidth="1"/>
    <col min="6" max="6" width="9.5703125" style="2" customWidth="1"/>
    <col min="7" max="9" width="12.42578125" style="2" customWidth="1"/>
    <col min="10" max="10" width="8.7109375" style="2" customWidth="1"/>
    <col min="11" max="11" width="12.140625" style="2" customWidth="1"/>
    <col min="12" max="12" width="9.85546875" style="2" customWidth="1"/>
    <col min="13" max="13" width="8.140625" style="2" customWidth="1"/>
    <col min="14" max="14" width="10" style="2" customWidth="1"/>
    <col min="15" max="18" width="10.140625" style="2" customWidth="1"/>
    <col min="19" max="16384" width="9.140625" style="2"/>
  </cols>
  <sheetData>
    <row r="1" spans="1:14" ht="15">
      <c r="A1" s="466" t="s">
        <v>486</v>
      </c>
      <c r="B1" s="466"/>
      <c r="C1" s="466"/>
      <c r="D1" s="466"/>
      <c r="E1" s="152"/>
      <c r="F1" s="152"/>
      <c r="G1" s="152"/>
      <c r="H1" s="152"/>
      <c r="I1" s="152"/>
      <c r="J1" s="152"/>
      <c r="L1" s="1"/>
    </row>
    <row r="2" spans="1:14" ht="20.25">
      <c r="A2" s="1"/>
      <c r="B2" s="1"/>
      <c r="C2" s="458" t="s">
        <v>344</v>
      </c>
      <c r="D2" s="458"/>
      <c r="E2" s="458"/>
      <c r="F2" s="458"/>
      <c r="G2" s="458"/>
      <c r="H2" s="458"/>
      <c r="I2" s="458"/>
      <c r="J2" s="458"/>
      <c r="K2" s="458"/>
      <c r="L2" s="1"/>
      <c r="N2" s="3"/>
    </row>
    <row r="3" spans="1:14" ht="14.25" customHeight="1">
      <c r="A3" s="1"/>
      <c r="B3" s="1"/>
      <c r="C3" s="1"/>
      <c r="D3" s="1"/>
      <c r="E3" s="459" t="s">
        <v>1</v>
      </c>
      <c r="F3" s="459"/>
      <c r="G3" s="459"/>
      <c r="H3" s="459"/>
      <c r="I3" s="459"/>
      <c r="J3" s="229"/>
      <c r="K3" s="1"/>
      <c r="L3" s="1"/>
      <c r="N3" s="3"/>
    </row>
    <row r="4" spans="1:14" ht="23.25" customHeight="1">
      <c r="A4" s="1"/>
      <c r="B4" s="1"/>
      <c r="C4" s="1"/>
      <c r="D4" s="5"/>
      <c r="E4" s="1"/>
      <c r="F4" s="1"/>
      <c r="G4" s="1"/>
      <c r="H4" s="1"/>
      <c r="I4" s="460"/>
      <c r="J4" s="460"/>
      <c r="K4" s="1"/>
      <c r="L4" s="1"/>
      <c r="N4" s="3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3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3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3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3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2">
      <c r="A20" s="1"/>
      <c r="B20" s="1"/>
      <c r="C20" s="229"/>
      <c r="D20" s="229"/>
      <c r="E20" s="229"/>
      <c r="F20" s="1"/>
      <c r="G20" s="1"/>
      <c r="H20" s="1"/>
      <c r="I20" s="1"/>
      <c r="J20" s="1"/>
      <c r="K20" s="1"/>
      <c r="L20" s="1"/>
    </row>
    <row r="21" spans="1:22" ht="21" customHeight="1">
      <c r="A21" s="1"/>
      <c r="B21" s="1"/>
      <c r="C21" s="229"/>
      <c r="D21" s="229"/>
      <c r="E21" s="229"/>
      <c r="F21" s="1"/>
      <c r="G21" s="1"/>
      <c r="H21" s="1"/>
      <c r="I21" s="1"/>
      <c r="J21" s="1"/>
      <c r="K21" s="1"/>
      <c r="L21" s="1"/>
    </row>
    <row r="22" spans="1:22" ht="13.5" thickBot="1">
      <c r="B22" s="6"/>
      <c r="C22" s="7"/>
      <c r="D22" s="7"/>
      <c r="E22" s="7"/>
      <c r="F22" s="6"/>
      <c r="G22" s="6"/>
      <c r="H22" s="6"/>
      <c r="I22" s="6"/>
      <c r="J22" s="6"/>
      <c r="K22" s="1"/>
      <c r="L22" s="1"/>
    </row>
    <row r="23" spans="1:22" ht="15" customHeight="1">
      <c r="B23" s="461" t="s">
        <v>2</v>
      </c>
      <c r="C23" s="463" t="s">
        <v>340</v>
      </c>
      <c r="D23" s="464"/>
      <c r="E23" s="464"/>
      <c r="F23" s="464"/>
      <c r="G23" s="230"/>
      <c r="H23" s="1" t="s">
        <v>341</v>
      </c>
      <c r="I23" s="1"/>
      <c r="J23" s="1"/>
      <c r="K23" s="230"/>
      <c r="L23" s="225" t="s">
        <v>342</v>
      </c>
      <c r="M23" s="225"/>
      <c r="N23" s="226"/>
      <c r="O23" s="473" t="s">
        <v>6</v>
      </c>
      <c r="P23" s="474"/>
      <c r="Q23" s="474"/>
      <c r="R23" s="474"/>
      <c r="S23" s="474"/>
      <c r="T23" s="474"/>
      <c r="U23" s="474"/>
      <c r="V23" s="475"/>
    </row>
    <row r="24" spans="1:22">
      <c r="B24" s="461"/>
      <c r="C24" s="463" t="s">
        <v>7</v>
      </c>
      <c r="D24" s="464"/>
      <c r="E24" s="465"/>
      <c r="F24" s="10" t="s">
        <v>8</v>
      </c>
      <c r="G24" s="463" t="s">
        <v>7</v>
      </c>
      <c r="H24" s="464"/>
      <c r="I24" s="465"/>
      <c r="J24" s="10" t="s">
        <v>8</v>
      </c>
      <c r="K24" s="463" t="s">
        <v>7</v>
      </c>
      <c r="L24" s="464"/>
      <c r="M24" s="465"/>
      <c r="N24" s="230" t="s">
        <v>8</v>
      </c>
      <c r="O24" s="469" t="s">
        <v>337</v>
      </c>
      <c r="P24" s="470"/>
      <c r="Q24" s="471" t="s">
        <v>338</v>
      </c>
      <c r="R24" s="471"/>
      <c r="S24" s="472" t="s">
        <v>339</v>
      </c>
      <c r="T24" s="472"/>
      <c r="U24" s="467" t="s">
        <v>343</v>
      </c>
      <c r="V24" s="468"/>
    </row>
    <row r="25" spans="1:22">
      <c r="B25" s="462"/>
      <c r="C25" s="11" t="s">
        <v>9</v>
      </c>
      <c r="D25" s="11" t="s">
        <v>10</v>
      </c>
      <c r="E25" s="12" t="s">
        <v>11</v>
      </c>
      <c r="F25" s="13" t="s">
        <v>9</v>
      </c>
      <c r="G25" s="10" t="s">
        <v>9</v>
      </c>
      <c r="H25" s="10" t="s">
        <v>10</v>
      </c>
      <c r="I25" s="230" t="s">
        <v>11</v>
      </c>
      <c r="J25" s="14" t="s">
        <v>9</v>
      </c>
      <c r="K25" s="10" t="s">
        <v>9</v>
      </c>
      <c r="L25" s="10" t="s">
        <v>10</v>
      </c>
      <c r="M25" s="230" t="s">
        <v>11</v>
      </c>
      <c r="N25" s="158" t="s">
        <v>9</v>
      </c>
      <c r="O25" s="193" t="s">
        <v>10</v>
      </c>
      <c r="P25" s="189" t="s">
        <v>11</v>
      </c>
      <c r="Q25" s="361" t="s">
        <v>10</v>
      </c>
      <c r="R25" s="361" t="s">
        <v>11</v>
      </c>
      <c r="S25" s="190" t="s">
        <v>10</v>
      </c>
      <c r="T25" s="190" t="s">
        <v>11</v>
      </c>
      <c r="U25" s="200" t="s">
        <v>10</v>
      </c>
      <c r="V25" s="201" t="s">
        <v>11</v>
      </c>
    </row>
    <row r="26" spans="1:22" ht="15">
      <c r="B26" s="17" t="s">
        <v>9</v>
      </c>
      <c r="C26" s="208">
        <f>D26+E26</f>
        <v>87724.999999999985</v>
      </c>
      <c r="D26" s="208">
        <f>SUM(D27:D44)</f>
        <v>43845.596597407231</v>
      </c>
      <c r="E26" s="208">
        <f>SUM(E27:E44)</f>
        <v>43879.403402592754</v>
      </c>
      <c r="F26" s="25">
        <f>C26/C$26</f>
        <v>1</v>
      </c>
      <c r="G26" s="208">
        <f>H26+I26</f>
        <v>46559.999999999993</v>
      </c>
      <c r="H26" s="209">
        <f>SUM(H27:H44)</f>
        <v>22655.848262465548</v>
      </c>
      <c r="I26" s="209">
        <f>SUM(I27:I44)</f>
        <v>23904.151737534445</v>
      </c>
      <c r="J26" s="19">
        <f>G26/G$26</f>
        <v>1</v>
      </c>
      <c r="K26" s="208">
        <f>L26+M26</f>
        <v>118665.00099999997</v>
      </c>
      <c r="L26" s="209">
        <f>SUM(L27:L44)</f>
        <v>58518.758050990997</v>
      </c>
      <c r="M26" s="209">
        <f>SUM(M27:M44)</f>
        <v>60146.242949008978</v>
      </c>
      <c r="N26" s="157">
        <f>K26/K$26</f>
        <v>1</v>
      </c>
      <c r="O26" s="195">
        <f>-100*(D26/$C$26)</f>
        <v>-49.980731373504973</v>
      </c>
      <c r="P26" s="192">
        <f>100*(E26/$C$26)</f>
        <v>50.019268626495027</v>
      </c>
      <c r="Q26" s="362">
        <f>-100*(H26/$G$26)</f>
        <v>-48.659467917666561</v>
      </c>
      <c r="R26" s="362">
        <f>100*(I26/$G$26)</f>
        <v>51.340532082333432</v>
      </c>
      <c r="S26" s="367">
        <f>-100*(L26/$K$26)</f>
        <v>-49.314252355663832</v>
      </c>
      <c r="T26" s="367">
        <f>100*(M26/$K$26)</f>
        <v>50.685747644336168</v>
      </c>
      <c r="U26" s="191">
        <v>-49.424867529794483</v>
      </c>
      <c r="V26" s="194">
        <v>50.575132470205517</v>
      </c>
    </row>
    <row r="27" spans="1:22" ht="15">
      <c r="B27" s="23" t="s">
        <v>12</v>
      </c>
      <c r="C27" s="208">
        <f t="shared" ref="C27:C51" si="0">D27+E27</f>
        <v>3616.5578113434503</v>
      </c>
      <c r="D27" s="202">
        <v>1803.1128006931187</v>
      </c>
      <c r="E27" s="202">
        <v>1813.4450106503316</v>
      </c>
      <c r="F27" s="25">
        <f>C27/C$26</f>
        <v>4.122607935415732E-2</v>
      </c>
      <c r="G27" s="208">
        <f t="shared" ref="G27:G51" si="1">H27+I27</f>
        <v>2321.144030780411</v>
      </c>
      <c r="H27" s="202">
        <v>1172.908057703771</v>
      </c>
      <c r="I27" s="202">
        <v>1148.23597307664</v>
      </c>
      <c r="J27" s="25">
        <f>G27/G$26</f>
        <v>4.9852749801984779E-2</v>
      </c>
      <c r="K27" s="208">
        <f t="shared" ref="K27:K44" si="2">L27+M27</f>
        <v>7764.1198950914131</v>
      </c>
      <c r="L27" s="202">
        <v>4078.4880805982784</v>
      </c>
      <c r="M27" s="202">
        <v>3685.6318144931347</v>
      </c>
      <c r="N27" s="25">
        <f>K27/K$26</f>
        <v>6.5428895037816709E-2</v>
      </c>
      <c r="O27" s="195">
        <f>-100*(D27/$C$26)</f>
        <v>-2.0554149908157524</v>
      </c>
      <c r="P27" s="192">
        <f>100*(E27/$C$26)</f>
        <v>2.0671929445999795</v>
      </c>
      <c r="Q27" s="362">
        <f t="shared" ref="Q27:Q44" si="3">-100*(H27/$G$26)</f>
        <v>-2.5191324263397146</v>
      </c>
      <c r="R27" s="362">
        <f t="shared" ref="R27:R44" si="4">100*(I27/$G$26)</f>
        <v>2.4661425538587634</v>
      </c>
      <c r="S27" s="367">
        <f t="shared" ref="S27:S44" si="5">-100*(L27/$K$26)</f>
        <v>-3.4369764009847175</v>
      </c>
      <c r="T27" s="367">
        <f t="shared" ref="T27:T44" si="6">100*(M27/$K$26)</f>
        <v>3.1059131027969533</v>
      </c>
      <c r="U27" s="191">
        <v>-2.7888946080672947</v>
      </c>
      <c r="V27" s="194">
        <v>2.6279157034753706</v>
      </c>
    </row>
    <row r="28" spans="1:22" ht="15">
      <c r="B28" s="23" t="s">
        <v>13</v>
      </c>
      <c r="C28" s="208">
        <f t="shared" si="0"/>
        <v>3950.0081579151611</v>
      </c>
      <c r="D28" s="202">
        <v>1901.5869807836543</v>
      </c>
      <c r="E28" s="202">
        <v>2048.4211771315067</v>
      </c>
      <c r="F28" s="25">
        <f t="shared" ref="F28:F51" si="7">C28/C$26</f>
        <v>4.5027166234427603E-2</v>
      </c>
      <c r="G28" s="208">
        <f t="shared" si="1"/>
        <v>2017.5595029313813</v>
      </c>
      <c r="H28" s="202">
        <v>1037.1484450301787</v>
      </c>
      <c r="I28" s="202">
        <v>980.41105790120264</v>
      </c>
      <c r="J28" s="25">
        <f t="shared" ref="J28:J51" si="8">G28/G$26</f>
        <v>4.3332463550931732E-2</v>
      </c>
      <c r="K28" s="208">
        <f t="shared" si="2"/>
        <v>7613.3265137679928</v>
      </c>
      <c r="L28" s="202">
        <v>3939.3238157631163</v>
      </c>
      <c r="M28" s="202">
        <v>3674.0026980048765</v>
      </c>
      <c r="N28" s="25">
        <f t="shared" ref="N28:N44" si="9">K28/K$26</f>
        <v>6.4158146459443371E-2</v>
      </c>
      <c r="O28" s="195">
        <f t="shared" ref="O28:O44" si="10">-100*(D28/$C$26)</f>
        <v>-2.1676682596564887</v>
      </c>
      <c r="P28" s="192">
        <f t="shared" ref="P28:P44" si="11">100*(E28/$C$26)</f>
        <v>2.3350483637862718</v>
      </c>
      <c r="Q28" s="362">
        <f t="shared" si="3"/>
        <v>-2.2275525022125833</v>
      </c>
      <c r="R28" s="362">
        <f t="shared" si="4"/>
        <v>2.1056938528805902</v>
      </c>
      <c r="S28" s="367">
        <f t="shared" si="5"/>
        <v>-3.3197014979700015</v>
      </c>
      <c r="T28" s="367">
        <f t="shared" si="6"/>
        <v>3.0961131479743358</v>
      </c>
      <c r="U28" s="191">
        <v>-2.7191378590178181</v>
      </c>
      <c r="V28" s="194">
        <v>2.6498655491357699</v>
      </c>
    </row>
    <row r="29" spans="1:22" ht="15">
      <c r="B29" s="23" t="s">
        <v>14</v>
      </c>
      <c r="C29" s="208">
        <f t="shared" si="0"/>
        <v>4392.1833777685715</v>
      </c>
      <c r="D29" s="202">
        <v>2245.8213303961152</v>
      </c>
      <c r="E29" s="202">
        <v>2146.3620473724563</v>
      </c>
      <c r="F29" s="25">
        <f t="shared" si="7"/>
        <v>5.0067636110214558E-2</v>
      </c>
      <c r="G29" s="208">
        <f t="shared" si="1"/>
        <v>2170.3680508572479</v>
      </c>
      <c r="H29" s="202">
        <v>1092.3910478110533</v>
      </c>
      <c r="I29" s="202">
        <v>1077.9770030461946</v>
      </c>
      <c r="J29" s="25">
        <f t="shared" si="8"/>
        <v>4.6614434081985574E-2</v>
      </c>
      <c r="K29" s="208">
        <f t="shared" si="2"/>
        <v>8031.9040322341089</v>
      </c>
      <c r="L29" s="202">
        <v>4083.5521006279509</v>
      </c>
      <c r="M29" s="202">
        <v>3948.3519316061579</v>
      </c>
      <c r="N29" s="25">
        <f t="shared" si="9"/>
        <v>6.7685534610446005E-2</v>
      </c>
      <c r="O29" s="195">
        <f t="shared" si="10"/>
        <v>-2.5600699121072847</v>
      </c>
      <c r="P29" s="192">
        <f t="shared" si="11"/>
        <v>2.4466936989141712</v>
      </c>
      <c r="Q29" s="362">
        <f t="shared" si="3"/>
        <v>-2.3462007040615411</v>
      </c>
      <c r="R29" s="362">
        <f t="shared" si="4"/>
        <v>2.3152427041370158</v>
      </c>
      <c r="S29" s="367">
        <f t="shared" si="5"/>
        <v>-3.4412438934947227</v>
      </c>
      <c r="T29" s="367">
        <f t="shared" si="6"/>
        <v>3.3273095675498783</v>
      </c>
      <c r="U29" s="191">
        <v>-2.9340835933956444</v>
      </c>
      <c r="V29" s="194">
        <v>2.8356161113534881</v>
      </c>
    </row>
    <row r="30" spans="1:22" ht="15">
      <c r="B30" s="23" t="s">
        <v>15</v>
      </c>
      <c r="C30" s="208">
        <f t="shared" si="0"/>
        <v>8813.2784105755127</v>
      </c>
      <c r="D30" s="202">
        <v>4464.5979474844662</v>
      </c>
      <c r="E30" s="202">
        <v>4348.6804630910456</v>
      </c>
      <c r="F30" s="25">
        <f t="shared" si="7"/>
        <v>0.10046484366572259</v>
      </c>
      <c r="G30" s="208">
        <f t="shared" si="1"/>
        <v>2275.7959187523538</v>
      </c>
      <c r="H30" s="202">
        <v>1245.7350081694397</v>
      </c>
      <c r="I30" s="202">
        <v>1030.0609105829139</v>
      </c>
      <c r="J30" s="25">
        <f t="shared" si="8"/>
        <v>4.8878778323718945E-2</v>
      </c>
      <c r="K30" s="208">
        <f t="shared" si="2"/>
        <v>7712.5539257830933</v>
      </c>
      <c r="L30" s="202">
        <v>3912.9659704373507</v>
      </c>
      <c r="M30" s="202">
        <v>3799.5879553457426</v>
      </c>
      <c r="N30" s="25">
        <f t="shared" si="9"/>
        <v>6.4994344253054823E-2</v>
      </c>
      <c r="O30" s="195">
        <f t="shared" si="10"/>
        <v>-5.0893108549267225</v>
      </c>
      <c r="P30" s="192">
        <f t="shared" si="11"/>
        <v>4.9571735116455358</v>
      </c>
      <c r="Q30" s="362">
        <f t="shared" si="3"/>
        <v>-2.675547697958419</v>
      </c>
      <c r="R30" s="362">
        <f t="shared" si="4"/>
        <v>2.2123301344134751</v>
      </c>
      <c r="S30" s="367">
        <f t="shared" si="5"/>
        <v>-3.2974895187818278</v>
      </c>
      <c r="T30" s="367">
        <f t="shared" si="6"/>
        <v>3.2019449065236545</v>
      </c>
      <c r="U30" s="191">
        <v>-3.804427312926264</v>
      </c>
      <c r="V30" s="194">
        <v>3.6285152372937541</v>
      </c>
    </row>
    <row r="31" spans="1:22" ht="15">
      <c r="B31" s="23" t="s">
        <v>16</v>
      </c>
      <c r="C31" s="208">
        <f t="shared" si="0"/>
        <v>13780.339318726808</v>
      </c>
      <c r="D31" s="202">
        <v>7413.5928493657229</v>
      </c>
      <c r="E31" s="202">
        <v>6366.7464693610855</v>
      </c>
      <c r="F31" s="25">
        <f t="shared" si="7"/>
        <v>0.15708565766573737</v>
      </c>
      <c r="G31" s="208">
        <f t="shared" si="1"/>
        <v>1933.6678538997987</v>
      </c>
      <c r="H31" s="202">
        <v>1035.5255079472911</v>
      </c>
      <c r="I31" s="202">
        <v>898.14234595250764</v>
      </c>
      <c r="J31" s="25">
        <f t="shared" si="8"/>
        <v>4.1530666965201871E-2</v>
      </c>
      <c r="K31" s="208">
        <f t="shared" si="2"/>
        <v>6812.1578304938748</v>
      </c>
      <c r="L31" s="202">
        <v>3362.7454982078775</v>
      </c>
      <c r="M31" s="202">
        <v>3449.4123322859973</v>
      </c>
      <c r="N31" s="25">
        <f t="shared" si="9"/>
        <v>5.7406630203406618E-2</v>
      </c>
      <c r="O31" s="195">
        <f t="shared" si="10"/>
        <v>-8.4509465367520367</v>
      </c>
      <c r="P31" s="192">
        <f t="shared" si="11"/>
        <v>7.2576192298217004</v>
      </c>
      <c r="Q31" s="362">
        <f t="shared" si="3"/>
        <v>-2.2240668126015706</v>
      </c>
      <c r="R31" s="362">
        <f t="shared" si="4"/>
        <v>1.9289998839186164</v>
      </c>
      <c r="S31" s="367">
        <f t="shared" si="5"/>
        <v>-2.8338140731215922</v>
      </c>
      <c r="T31" s="367">
        <f t="shared" si="6"/>
        <v>2.9068489472190691</v>
      </c>
      <c r="U31" s="191">
        <v>-4.669643727544754</v>
      </c>
      <c r="V31" s="194">
        <v>4.2357387251402265</v>
      </c>
    </row>
    <row r="32" spans="1:22" ht="15">
      <c r="B32" s="23" t="s">
        <v>17</v>
      </c>
      <c r="C32" s="208">
        <f t="shared" si="0"/>
        <v>6273.2409272287314</v>
      </c>
      <c r="D32" s="202">
        <v>3413.981201062596</v>
      </c>
      <c r="E32" s="202">
        <v>2859.2597261661354</v>
      </c>
      <c r="F32" s="25">
        <f t="shared" si="7"/>
        <v>7.1510298401011488E-2</v>
      </c>
      <c r="G32" s="208">
        <f t="shared" si="1"/>
        <v>2204.9382490547514</v>
      </c>
      <c r="H32" s="202">
        <v>1132.3460432591587</v>
      </c>
      <c r="I32" s="202">
        <v>1072.5922057955927</v>
      </c>
      <c r="J32" s="25">
        <f t="shared" si="8"/>
        <v>4.7356921156674218E-2</v>
      </c>
      <c r="K32" s="208">
        <f t="shared" si="2"/>
        <v>7265.1995179839141</v>
      </c>
      <c r="L32" s="202">
        <v>3609.6291669858301</v>
      </c>
      <c r="M32" s="202">
        <v>3655.570350998084</v>
      </c>
      <c r="N32" s="25">
        <f t="shared" si="9"/>
        <v>6.1224450821720518E-2</v>
      </c>
      <c r="O32" s="195">
        <f t="shared" si="10"/>
        <v>-3.8916856096467334</v>
      </c>
      <c r="P32" s="192">
        <f t="shared" si="11"/>
        <v>3.2593442304544156</v>
      </c>
      <c r="Q32" s="362">
        <f t="shared" si="3"/>
        <v>-2.4320146977215611</v>
      </c>
      <c r="R32" s="362">
        <f t="shared" si="4"/>
        <v>2.303677417945861</v>
      </c>
      <c r="S32" s="367">
        <f t="shared" si="5"/>
        <v>-3.0418650289193785</v>
      </c>
      <c r="T32" s="367">
        <f t="shared" si="6"/>
        <v>3.0805800532526728</v>
      </c>
      <c r="U32" s="191">
        <v>-3.2243353939767667</v>
      </c>
      <c r="V32" s="194">
        <v>2.9995739288254883</v>
      </c>
    </row>
    <row r="33" spans="2:22" ht="15">
      <c r="B33" s="23" t="s">
        <v>18</v>
      </c>
      <c r="C33" s="208">
        <f t="shared" si="0"/>
        <v>4923.8263270008129</v>
      </c>
      <c r="D33" s="202">
        <v>2502.2586889593681</v>
      </c>
      <c r="E33" s="202">
        <v>2421.5676380414448</v>
      </c>
      <c r="F33" s="25">
        <f t="shared" si="7"/>
        <v>5.6127971809641651E-2</v>
      </c>
      <c r="G33" s="208">
        <f t="shared" si="1"/>
        <v>2388.5842952654025</v>
      </c>
      <c r="H33" s="202">
        <v>1214.0758773444109</v>
      </c>
      <c r="I33" s="202">
        <v>1174.5084179209916</v>
      </c>
      <c r="J33" s="25">
        <f t="shared" si="8"/>
        <v>5.1301209090751781E-2</v>
      </c>
      <c r="K33" s="208">
        <f t="shared" si="2"/>
        <v>7297.3333384615016</v>
      </c>
      <c r="L33" s="202">
        <v>3594.1761557614755</v>
      </c>
      <c r="M33" s="202">
        <v>3703.1571827000262</v>
      </c>
      <c r="N33" s="25">
        <f t="shared" si="9"/>
        <v>6.149524524473314E-2</v>
      </c>
      <c r="O33" s="195">
        <f t="shared" si="10"/>
        <v>-2.8523895000961739</v>
      </c>
      <c r="P33" s="192">
        <f t="shared" si="11"/>
        <v>2.7604076808679912</v>
      </c>
      <c r="Q33" s="362">
        <f t="shared" si="3"/>
        <v>-2.6075512829562091</v>
      </c>
      <c r="R33" s="362">
        <f t="shared" si="4"/>
        <v>2.5225696261189685</v>
      </c>
      <c r="S33" s="367">
        <f t="shared" si="5"/>
        <v>-3.0288426456605144</v>
      </c>
      <c r="T33" s="367">
        <f t="shared" si="6"/>
        <v>3.1206818788127992</v>
      </c>
      <c r="U33" s="191">
        <v>-2.8901010844689639</v>
      </c>
      <c r="V33" s="194">
        <v>2.8856427000616862</v>
      </c>
    </row>
    <row r="34" spans="2:22" ht="15">
      <c r="B34" s="23" t="s">
        <v>19</v>
      </c>
      <c r="C34" s="208">
        <f t="shared" si="0"/>
        <v>4431.7479052407189</v>
      </c>
      <c r="D34" s="202">
        <v>2206.1411893884374</v>
      </c>
      <c r="E34" s="202">
        <v>2225.6067158522815</v>
      </c>
      <c r="F34" s="25">
        <f t="shared" si="7"/>
        <v>5.0518642407987681E-2</v>
      </c>
      <c r="G34" s="208">
        <f t="shared" si="1"/>
        <v>2342.5108185996614</v>
      </c>
      <c r="H34" s="202">
        <v>1223.2989612391311</v>
      </c>
      <c r="I34" s="202">
        <v>1119.2118573605303</v>
      </c>
      <c r="J34" s="25">
        <f t="shared" si="8"/>
        <v>5.0311658475078645E-2</v>
      </c>
      <c r="K34" s="208">
        <f t="shared" si="2"/>
        <v>7413.2410208906149</v>
      </c>
      <c r="L34" s="202">
        <v>3709.638429480643</v>
      </c>
      <c r="M34" s="202">
        <v>3703.6025914099719</v>
      </c>
      <c r="N34" s="25">
        <f t="shared" si="9"/>
        <v>6.2472009087924892E-2</v>
      </c>
      <c r="O34" s="195">
        <f t="shared" si="10"/>
        <v>-2.5148374914658738</v>
      </c>
      <c r="P34" s="192">
        <f t="shared" si="11"/>
        <v>2.5370267493328944</v>
      </c>
      <c r="Q34" s="362">
        <f t="shared" si="3"/>
        <v>-2.6273603119397153</v>
      </c>
      <c r="R34" s="362">
        <f t="shared" si="4"/>
        <v>2.4038055355681496</v>
      </c>
      <c r="S34" s="367">
        <f t="shared" si="5"/>
        <v>-3.1261436802925946</v>
      </c>
      <c r="T34" s="367">
        <f t="shared" si="6"/>
        <v>3.121057228499895</v>
      </c>
      <c r="U34" s="191">
        <v>-2.822327950932964</v>
      </c>
      <c r="V34" s="194">
        <v>2.7864878975125142</v>
      </c>
    </row>
    <row r="35" spans="2:22" ht="15">
      <c r="B35" s="23" t="s">
        <v>20</v>
      </c>
      <c r="C35" s="208">
        <f t="shared" si="0"/>
        <v>4409.672218464566</v>
      </c>
      <c r="D35" s="202">
        <v>2186.5300759546612</v>
      </c>
      <c r="E35" s="202">
        <v>2223.1421425099047</v>
      </c>
      <c r="F35" s="25">
        <f t="shared" si="7"/>
        <v>5.0266995935760235E-2</v>
      </c>
      <c r="G35" s="208">
        <f t="shared" si="1"/>
        <v>2416.5833617557778</v>
      </c>
      <c r="H35" s="202">
        <v>1157.7209681688516</v>
      </c>
      <c r="I35" s="202">
        <v>1258.8623935869261</v>
      </c>
      <c r="J35" s="25">
        <f t="shared" si="8"/>
        <v>5.1902563611593171E-2</v>
      </c>
      <c r="K35" s="208">
        <f t="shared" si="2"/>
        <v>7071.6369552727019</v>
      </c>
      <c r="L35" s="202">
        <v>3545.6763086719466</v>
      </c>
      <c r="M35" s="202">
        <v>3525.9606466007554</v>
      </c>
      <c r="N35" s="25">
        <f t="shared" si="9"/>
        <v>5.9593282734415547E-2</v>
      </c>
      <c r="O35" s="195">
        <f t="shared" si="10"/>
        <v>-2.4924822752404237</v>
      </c>
      <c r="P35" s="192">
        <f t="shared" si="11"/>
        <v>2.5342173183356</v>
      </c>
      <c r="Q35" s="362">
        <f t="shared" si="3"/>
        <v>-2.4865141068918639</v>
      </c>
      <c r="R35" s="362">
        <f t="shared" si="4"/>
        <v>2.7037422542674534</v>
      </c>
      <c r="S35" s="367">
        <f t="shared" si="5"/>
        <v>-2.9879714143110716</v>
      </c>
      <c r="T35" s="367">
        <f t="shared" si="6"/>
        <v>2.9713568591304829</v>
      </c>
      <c r="U35" s="191">
        <v>-2.7238297392991351</v>
      </c>
      <c r="V35" s="194">
        <v>2.7704942300820887</v>
      </c>
    </row>
    <row r="36" spans="2:22" ht="15">
      <c r="B36" s="23" t="s">
        <v>21</v>
      </c>
      <c r="C36" s="208">
        <f t="shared" si="0"/>
        <v>4839.1728185600114</v>
      </c>
      <c r="D36" s="202">
        <v>2354.6822254848184</v>
      </c>
      <c r="E36" s="202">
        <v>2484.4905930751929</v>
      </c>
      <c r="F36" s="25">
        <f t="shared" si="7"/>
        <v>5.5162984537589194E-2</v>
      </c>
      <c r="G36" s="208">
        <f t="shared" si="1"/>
        <v>2845.5721592079663</v>
      </c>
      <c r="H36" s="202">
        <v>1394.2881807148253</v>
      </c>
      <c r="I36" s="202">
        <v>1451.2839784931409</v>
      </c>
      <c r="J36" s="25">
        <f t="shared" si="8"/>
        <v>6.1116240532817154E-2</v>
      </c>
      <c r="K36" s="208">
        <f t="shared" si="2"/>
        <v>7764.3003537641562</v>
      </c>
      <c r="L36" s="202">
        <v>3843.7786318905246</v>
      </c>
      <c r="M36" s="202">
        <v>3920.5217218736316</v>
      </c>
      <c r="N36" s="25">
        <f t="shared" si="9"/>
        <v>6.5430415778314932E-2</v>
      </c>
      <c r="O36" s="195">
        <f t="shared" si="10"/>
        <v>-2.684163266440375</v>
      </c>
      <c r="P36" s="192">
        <f t="shared" si="11"/>
        <v>2.8321351873185447</v>
      </c>
      <c r="Q36" s="362">
        <f t="shared" si="3"/>
        <v>-2.9946051991297797</v>
      </c>
      <c r="R36" s="362">
        <f t="shared" si="4"/>
        <v>3.1170188541519357</v>
      </c>
      <c r="S36" s="367">
        <f t="shared" si="5"/>
        <v>-3.2391847634084843</v>
      </c>
      <c r="T36" s="367">
        <f t="shared" si="6"/>
        <v>3.3038568144230096</v>
      </c>
      <c r="U36" s="191">
        <v>-3.0016797818040604</v>
      </c>
      <c r="V36" s="194">
        <v>3.1058692478289283</v>
      </c>
    </row>
    <row r="37" spans="2:22" ht="15">
      <c r="B37" s="23" t="s">
        <v>22</v>
      </c>
      <c r="C37" s="208">
        <f t="shared" si="0"/>
        <v>5337.5757615800421</v>
      </c>
      <c r="D37" s="202">
        <v>2550.5233676359417</v>
      </c>
      <c r="E37" s="202">
        <v>2787.0523939441005</v>
      </c>
      <c r="F37" s="25">
        <f t="shared" si="7"/>
        <v>6.0844408795440785E-2</v>
      </c>
      <c r="G37" s="208">
        <f t="shared" si="1"/>
        <v>3491.5653970087333</v>
      </c>
      <c r="H37" s="202">
        <v>1634.7690777810651</v>
      </c>
      <c r="I37" s="202">
        <v>1856.7963192276682</v>
      </c>
      <c r="J37" s="25">
        <f t="shared" si="8"/>
        <v>7.4990665743314727E-2</v>
      </c>
      <c r="K37" s="208">
        <f t="shared" si="2"/>
        <v>7969.0611327070228</v>
      </c>
      <c r="L37" s="202">
        <v>3931.3686601358436</v>
      </c>
      <c r="M37" s="202">
        <v>4037.6924725711792</v>
      </c>
      <c r="N37" s="25">
        <f t="shared" si="9"/>
        <v>6.7155952180938547E-2</v>
      </c>
      <c r="O37" s="195">
        <f t="shared" si="10"/>
        <v>-2.9074076576072296</v>
      </c>
      <c r="P37" s="192">
        <f t="shared" si="11"/>
        <v>3.1770332219368496</v>
      </c>
      <c r="Q37" s="362">
        <f t="shared" si="3"/>
        <v>-3.5111019711792637</v>
      </c>
      <c r="R37" s="362">
        <f t="shared" si="4"/>
        <v>3.9879646031522089</v>
      </c>
      <c r="S37" s="367">
        <f t="shared" si="5"/>
        <v>-3.312997621038948</v>
      </c>
      <c r="T37" s="367">
        <f t="shared" si="6"/>
        <v>3.4025975970549056</v>
      </c>
      <c r="U37" s="359">
        <v>-3.2088005825122932</v>
      </c>
      <c r="V37" s="360">
        <v>3.4321174743711302</v>
      </c>
    </row>
    <row r="38" spans="2:22" ht="15">
      <c r="B38" s="23" t="s">
        <v>23</v>
      </c>
      <c r="C38" s="208">
        <f t="shared" si="0"/>
        <v>5658.0405915440479</v>
      </c>
      <c r="D38" s="202">
        <v>2755.0547572153541</v>
      </c>
      <c r="E38" s="202">
        <v>2902.9858343286937</v>
      </c>
      <c r="F38" s="25">
        <f t="shared" si="7"/>
        <v>6.4497470408025628E-2</v>
      </c>
      <c r="G38" s="208">
        <f t="shared" si="1"/>
        <v>4253.5719967772611</v>
      </c>
      <c r="H38" s="202">
        <v>1962.51080896601</v>
      </c>
      <c r="I38" s="202">
        <v>2291.0611878112513</v>
      </c>
      <c r="J38" s="25">
        <f t="shared" si="8"/>
        <v>9.1356786872363871E-2</v>
      </c>
      <c r="K38" s="208">
        <f t="shared" si="2"/>
        <v>8358.3931606283404</v>
      </c>
      <c r="L38" s="202">
        <v>4122.5835238537484</v>
      </c>
      <c r="M38" s="202">
        <v>4235.809636774592</v>
      </c>
      <c r="N38" s="25">
        <f t="shared" si="9"/>
        <v>7.0436886109564376E-2</v>
      </c>
      <c r="O38" s="195">
        <f t="shared" si="10"/>
        <v>-3.1405582869368529</v>
      </c>
      <c r="P38" s="192">
        <f t="shared" si="11"/>
        <v>3.3091887538657097</v>
      </c>
      <c r="Q38" s="362">
        <f t="shared" si="3"/>
        <v>-4.2150146240678916</v>
      </c>
      <c r="R38" s="362">
        <f t="shared" si="4"/>
        <v>4.9206640631684957</v>
      </c>
      <c r="S38" s="367">
        <f t="shared" si="5"/>
        <v>-3.4741360039711706</v>
      </c>
      <c r="T38" s="367">
        <f t="shared" si="6"/>
        <v>3.5695526069852672</v>
      </c>
      <c r="U38" s="359">
        <v>-3.4948207373342184</v>
      </c>
      <c r="V38" s="360">
        <v>3.7279528055485311</v>
      </c>
    </row>
    <row r="39" spans="2:22" ht="15">
      <c r="B39" s="23" t="s">
        <v>24</v>
      </c>
      <c r="C39" s="208">
        <f t="shared" si="0"/>
        <v>5052.2744564653476</v>
      </c>
      <c r="D39" s="202">
        <v>2499.9152109736388</v>
      </c>
      <c r="E39" s="202">
        <v>2552.3592454917089</v>
      </c>
      <c r="F39" s="25">
        <f t="shared" si="7"/>
        <v>5.7592185311659716E-2</v>
      </c>
      <c r="G39" s="208">
        <f t="shared" si="1"/>
        <v>4531.8911788089699</v>
      </c>
      <c r="H39" s="202">
        <v>2120.3224178932924</v>
      </c>
      <c r="I39" s="202">
        <v>2411.5687609156776</v>
      </c>
      <c r="J39" s="25">
        <f t="shared" si="8"/>
        <v>9.7334432534556925E-2</v>
      </c>
      <c r="K39" s="208">
        <f t="shared" si="2"/>
        <v>7665.4010331199988</v>
      </c>
      <c r="L39" s="202">
        <v>3734.9461136688151</v>
      </c>
      <c r="M39" s="202">
        <v>3930.4549194511837</v>
      </c>
      <c r="N39" s="25">
        <f t="shared" si="9"/>
        <v>6.4596982838436082E-2</v>
      </c>
      <c r="O39" s="195">
        <f t="shared" si="10"/>
        <v>-2.8497181088328745</v>
      </c>
      <c r="P39" s="192">
        <f t="shared" si="11"/>
        <v>2.9095004223330969</v>
      </c>
      <c r="Q39" s="362">
        <f t="shared" si="3"/>
        <v>-4.5539570831041507</v>
      </c>
      <c r="R39" s="362">
        <f t="shared" si="4"/>
        <v>5.1794861703515416</v>
      </c>
      <c r="S39" s="367">
        <f t="shared" si="5"/>
        <v>-3.1474706798079546</v>
      </c>
      <c r="T39" s="367">
        <f t="shared" si="6"/>
        <v>3.3122276040356535</v>
      </c>
      <c r="U39" s="359">
        <v>-3.3030969399109615</v>
      </c>
      <c r="V39" s="360">
        <v>3.5162612732539857</v>
      </c>
    </row>
    <row r="40" spans="2:22" ht="15">
      <c r="B40" s="23" t="s">
        <v>25</v>
      </c>
      <c r="C40" s="208">
        <f t="shared" si="0"/>
        <v>3945.5645141532636</v>
      </c>
      <c r="D40" s="202">
        <v>1894.8026383456222</v>
      </c>
      <c r="E40" s="202">
        <v>2050.7618758076414</v>
      </c>
      <c r="F40" s="25">
        <f t="shared" si="7"/>
        <v>4.4976511988067985E-2</v>
      </c>
      <c r="G40" s="208">
        <f t="shared" si="1"/>
        <v>3950.3472717062923</v>
      </c>
      <c r="H40" s="202">
        <v>1857.1762339057768</v>
      </c>
      <c r="I40" s="202">
        <v>2093.1710378005155</v>
      </c>
      <c r="J40" s="25">
        <f t="shared" si="8"/>
        <v>8.4844228344207323E-2</v>
      </c>
      <c r="K40" s="208">
        <f t="shared" si="2"/>
        <v>6471.0800417532837</v>
      </c>
      <c r="L40" s="202">
        <v>3125.6243011273809</v>
      </c>
      <c r="M40" s="202">
        <v>3345.4557406259028</v>
      </c>
      <c r="N40" s="25">
        <f t="shared" si="9"/>
        <v>5.4532338829654456E-2</v>
      </c>
      <c r="O40" s="195">
        <f t="shared" si="10"/>
        <v>-2.159934611964232</v>
      </c>
      <c r="P40" s="192">
        <f t="shared" si="11"/>
        <v>2.3377165868425669</v>
      </c>
      <c r="Q40" s="362">
        <f t="shared" si="3"/>
        <v>-3.9887805711034732</v>
      </c>
      <c r="R40" s="362">
        <f t="shared" si="4"/>
        <v>4.4956422633172597</v>
      </c>
      <c r="S40" s="367">
        <f t="shared" si="5"/>
        <v>-2.6339900347933098</v>
      </c>
      <c r="T40" s="367">
        <f t="shared" si="6"/>
        <v>2.8192438481721358</v>
      </c>
      <c r="U40" s="359">
        <v>-2.7189575592762227</v>
      </c>
      <c r="V40" s="360">
        <v>2.9608177998125642</v>
      </c>
    </row>
    <row r="41" spans="2:22" ht="15">
      <c r="B41" s="23" t="s">
        <v>26</v>
      </c>
      <c r="C41" s="208">
        <f t="shared" si="0"/>
        <v>2825.5677203773653</v>
      </c>
      <c r="D41" s="202">
        <v>1358.9862068796097</v>
      </c>
      <c r="E41" s="202">
        <v>1466.5815134977556</v>
      </c>
      <c r="F41" s="25">
        <f t="shared" si="7"/>
        <v>3.2209378402705796E-2</v>
      </c>
      <c r="G41" s="208">
        <f t="shared" si="1"/>
        <v>2958.3154745588504</v>
      </c>
      <c r="H41" s="202">
        <v>1442.2609304208431</v>
      </c>
      <c r="I41" s="202">
        <v>1516.0545441380073</v>
      </c>
      <c r="J41" s="25">
        <f t="shared" si="8"/>
        <v>6.3537703491384254E-2</v>
      </c>
      <c r="K41" s="208">
        <f t="shared" si="2"/>
        <v>4896.0099013109448</v>
      </c>
      <c r="L41" s="202">
        <v>2300.4664486030301</v>
      </c>
      <c r="M41" s="202">
        <v>2595.5434527079146</v>
      </c>
      <c r="N41" s="25">
        <f t="shared" si="9"/>
        <v>4.1259089538211405E-2</v>
      </c>
      <c r="O41" s="195">
        <f t="shared" si="10"/>
        <v>-1.549143581509957</v>
      </c>
      <c r="P41" s="192">
        <f t="shared" si="11"/>
        <v>1.6717942587606223</v>
      </c>
      <c r="Q41" s="362">
        <f t="shared" si="3"/>
        <v>-3.097639455371227</v>
      </c>
      <c r="R41" s="362">
        <f t="shared" si="4"/>
        <v>3.2561308937671978</v>
      </c>
      <c r="S41" s="367">
        <f t="shared" si="5"/>
        <v>-1.9386225333643494</v>
      </c>
      <c r="T41" s="367">
        <f t="shared" si="6"/>
        <v>2.187286420456791</v>
      </c>
      <c r="U41" s="191">
        <v>-2.0168861694938216</v>
      </c>
      <c r="V41" s="194">
        <v>2.2052498471204505</v>
      </c>
    </row>
    <row r="42" spans="2:22" ht="15">
      <c r="B42" s="23" t="s">
        <v>27</v>
      </c>
      <c r="C42" s="208">
        <f t="shared" si="0"/>
        <v>2156.6729246492159</v>
      </c>
      <c r="D42" s="202">
        <v>989.598129437804</v>
      </c>
      <c r="E42" s="202">
        <v>1167.074795211412</v>
      </c>
      <c r="F42" s="25">
        <f t="shared" si="7"/>
        <v>2.45844733502333E-2</v>
      </c>
      <c r="G42" s="208">
        <f t="shared" si="1"/>
        <v>1980.1674366122145</v>
      </c>
      <c r="H42" s="202">
        <v>906.57923502169592</v>
      </c>
      <c r="I42" s="202">
        <v>1073.5882015905186</v>
      </c>
      <c r="J42" s="25">
        <f t="shared" si="8"/>
        <v>4.2529369343045853E-2</v>
      </c>
      <c r="K42" s="208">
        <f t="shared" si="2"/>
        <v>3503.1182093066959</v>
      </c>
      <c r="L42" s="202">
        <v>1579.5127049160706</v>
      </c>
      <c r="M42" s="202">
        <v>1923.6055043906254</v>
      </c>
      <c r="N42" s="25">
        <f t="shared" si="9"/>
        <v>2.9521073440236155E-2</v>
      </c>
      <c r="O42" s="195">
        <f t="shared" si="10"/>
        <v>-1.1280685431037951</v>
      </c>
      <c r="P42" s="192">
        <f t="shared" si="11"/>
        <v>1.3303787919195351</v>
      </c>
      <c r="Q42" s="362">
        <f t="shared" si="3"/>
        <v>-1.9471203501325089</v>
      </c>
      <c r="R42" s="362">
        <f t="shared" si="4"/>
        <v>2.3058165841720766</v>
      </c>
      <c r="S42" s="367">
        <f t="shared" si="5"/>
        <v>-1.3310687158011072</v>
      </c>
      <c r="T42" s="367">
        <f t="shared" si="6"/>
        <v>1.6210386282225084</v>
      </c>
      <c r="U42" s="191">
        <v>-1.3740620895967384</v>
      </c>
      <c r="V42" s="194">
        <v>1.6462812748486828</v>
      </c>
    </row>
    <row r="43" spans="2:22" ht="15">
      <c r="B43" s="23" t="s">
        <v>28</v>
      </c>
      <c r="C43" s="208">
        <f t="shared" si="0"/>
        <v>1563.3588010171652</v>
      </c>
      <c r="D43" s="202">
        <v>666.39369828973008</v>
      </c>
      <c r="E43" s="202">
        <v>896.96510272743512</v>
      </c>
      <c r="F43" s="25">
        <f t="shared" si="7"/>
        <v>1.7821131958018415E-2</v>
      </c>
      <c r="G43" s="208">
        <f t="shared" si="1"/>
        <v>1322.2658837476242</v>
      </c>
      <c r="H43" s="202">
        <v>613.87457582711193</v>
      </c>
      <c r="I43" s="202">
        <v>708.3913079205123</v>
      </c>
      <c r="J43" s="25">
        <f t="shared" si="8"/>
        <v>2.8399181351967877E-2</v>
      </c>
      <c r="K43" s="208">
        <f t="shared" si="2"/>
        <v>2572.8054373902673</v>
      </c>
      <c r="L43" s="202">
        <v>1147.9830409141869</v>
      </c>
      <c r="M43" s="202">
        <v>1424.8223964760805</v>
      </c>
      <c r="N43" s="25">
        <f t="shared" si="9"/>
        <v>2.1681249026326371E-2</v>
      </c>
      <c r="O43" s="195">
        <f t="shared" si="10"/>
        <v>-0.75963943948672585</v>
      </c>
      <c r="P43" s="192">
        <f t="shared" si="11"/>
        <v>1.0224737563151156</v>
      </c>
      <c r="Q43" s="362">
        <f t="shared" si="3"/>
        <v>-1.318459140522148</v>
      </c>
      <c r="R43" s="362">
        <f t="shared" si="4"/>
        <v>1.52145899467464</v>
      </c>
      <c r="S43" s="367">
        <f t="shared" si="5"/>
        <v>-0.96741501810983599</v>
      </c>
      <c r="T43" s="367">
        <f t="shared" si="6"/>
        <v>1.2007098845228013</v>
      </c>
      <c r="U43" s="191">
        <v>-0.95997284262949212</v>
      </c>
      <c r="V43" s="194">
        <v>1.1979358747359832</v>
      </c>
    </row>
    <row r="44" spans="2:22" ht="15.75" thickBot="1">
      <c r="B44" s="23" t="s">
        <v>29</v>
      </c>
      <c r="C44" s="208">
        <f t="shared" si="0"/>
        <v>1755.917957389207</v>
      </c>
      <c r="D44" s="202">
        <v>638.01729905658055</v>
      </c>
      <c r="E44" s="202">
        <v>1117.9006583326263</v>
      </c>
      <c r="F44" s="25">
        <f t="shared" si="7"/>
        <v>2.0016163663598829E-2</v>
      </c>
      <c r="G44" s="208">
        <f t="shared" si="1"/>
        <v>1155.1511196753004</v>
      </c>
      <c r="H44" s="202">
        <v>412.91688526164148</v>
      </c>
      <c r="I44" s="202">
        <v>742.2342344136589</v>
      </c>
      <c r="J44" s="25">
        <f t="shared" si="8"/>
        <v>2.4809946728421402E-2</v>
      </c>
      <c r="K44" s="208">
        <f t="shared" si="2"/>
        <v>2483.358700040063</v>
      </c>
      <c r="L44" s="202">
        <v>896.29909934693171</v>
      </c>
      <c r="M44" s="202">
        <v>1587.0596006931314</v>
      </c>
      <c r="N44" s="25">
        <f t="shared" si="9"/>
        <v>2.0927473805356169E-2</v>
      </c>
      <c r="O44" s="196">
        <f t="shared" si="10"/>
        <v>-0.72729244691545247</v>
      </c>
      <c r="P44" s="197">
        <f t="shared" si="11"/>
        <v>1.2743239194444302</v>
      </c>
      <c r="Q44" s="363">
        <f t="shared" si="3"/>
        <v>-0.88684898037294146</v>
      </c>
      <c r="R44" s="363">
        <f t="shared" si="4"/>
        <v>1.594145692469199</v>
      </c>
      <c r="S44" s="368">
        <f t="shared" si="5"/>
        <v>-0.75531883183225346</v>
      </c>
      <c r="T44" s="368">
        <f t="shared" si="6"/>
        <v>1.3374285487033635</v>
      </c>
      <c r="U44" s="198">
        <v>-0.76980955760705982</v>
      </c>
      <c r="V44" s="199">
        <v>1.3627967898048821</v>
      </c>
    </row>
    <row r="45" spans="2:22" ht="8.25" customHeight="1">
      <c r="B45" s="23"/>
      <c r="C45" s="208"/>
      <c r="D45" s="18"/>
      <c r="E45" s="18"/>
      <c r="F45" s="210"/>
      <c r="G45" s="208"/>
      <c r="H45" s="18"/>
      <c r="I45" s="18"/>
      <c r="J45" s="27"/>
      <c r="K45" s="208"/>
      <c r="L45" s="18"/>
      <c r="M45" s="18"/>
      <c r="N45" s="27"/>
    </row>
    <row r="46" spans="2:22" ht="15">
      <c r="B46" s="29" t="s">
        <v>30</v>
      </c>
      <c r="C46" s="208">
        <f t="shared" si="0"/>
        <v>15137.533581257692</v>
      </c>
      <c r="D46" s="204">
        <v>7585.8502782068017</v>
      </c>
      <c r="E46" s="204">
        <v>7551.6833030508897</v>
      </c>
      <c r="F46" s="25">
        <f t="shared" si="7"/>
        <v>0.17255666664300592</v>
      </c>
      <c r="G46" s="208">
        <f t="shared" si="1"/>
        <v>7936.3871051187107</v>
      </c>
      <c r="H46" s="203">
        <v>4087.1441933909691</v>
      </c>
      <c r="I46" s="203">
        <v>3849.242911727742</v>
      </c>
      <c r="J46" s="25">
        <f t="shared" si="8"/>
        <v>0.17045504950856341</v>
      </c>
      <c r="K46" s="208">
        <f t="shared" ref="K46:K51" si="12">L46+M46</f>
        <v>28148.816550244221</v>
      </c>
      <c r="L46" s="203">
        <v>14495.289255640326</v>
      </c>
      <c r="M46" s="203">
        <v>13653.527294603897</v>
      </c>
      <c r="N46" s="25">
        <f t="shared" ref="N46:N51" si="13">K46/K$26</f>
        <v>0.23721245786905801</v>
      </c>
    </row>
    <row r="47" spans="2:22" ht="15">
      <c r="B47" s="32" t="s">
        <v>31</v>
      </c>
      <c r="C47" s="208">
        <f t="shared" si="0"/>
        <v>11520.975769914243</v>
      </c>
      <c r="D47" s="202">
        <v>5782.7374775136841</v>
      </c>
      <c r="E47" s="202">
        <v>5738.2382924005578</v>
      </c>
      <c r="F47" s="25">
        <f t="shared" si="7"/>
        <v>0.13133058728884861</v>
      </c>
      <c r="G47" s="208">
        <f t="shared" si="1"/>
        <v>5615.2430743383002</v>
      </c>
      <c r="H47" s="202">
        <v>2914.2361356871979</v>
      </c>
      <c r="I47" s="202">
        <v>2701.0069386511022</v>
      </c>
      <c r="J47" s="25">
        <f t="shared" si="8"/>
        <v>0.12060229970657863</v>
      </c>
      <c r="K47" s="208">
        <f t="shared" si="12"/>
        <v>20384.696655152809</v>
      </c>
      <c r="L47" s="202">
        <v>10416.801175042048</v>
      </c>
      <c r="M47" s="202">
        <v>9967.8954801107629</v>
      </c>
      <c r="N47" s="25">
        <f t="shared" si="13"/>
        <v>0.17178356283124133</v>
      </c>
    </row>
    <row r="48" spans="2:22" ht="15">
      <c r="B48" s="23" t="s">
        <v>32</v>
      </c>
      <c r="C48" s="208">
        <f t="shared" si="0"/>
        <v>19414.833495071813</v>
      </c>
      <c r="D48" s="202">
        <v>10242.861630516276</v>
      </c>
      <c r="E48" s="202">
        <v>9171.9718645555367</v>
      </c>
      <c r="F48" s="25">
        <f t="shared" si="7"/>
        <v>0.22131471638725353</v>
      </c>
      <c r="G48" s="208">
        <f t="shared" si="1"/>
        <v>2782.1482521024809</v>
      </c>
      <c r="H48" s="202">
        <v>1496.5638732707646</v>
      </c>
      <c r="I48" s="202">
        <v>1285.5843788317165</v>
      </c>
      <c r="J48" s="25">
        <f t="shared" si="8"/>
        <v>5.9754043215259477E-2</v>
      </c>
      <c r="K48" s="208">
        <f t="shared" si="12"/>
        <v>9785.2456471262594</v>
      </c>
      <c r="L48" s="202">
        <v>4881.7862099942477</v>
      </c>
      <c r="M48" s="202">
        <v>4903.4594371320118</v>
      </c>
      <c r="N48" s="25">
        <f t="shared" si="13"/>
        <v>8.2461092695109497E-2</v>
      </c>
    </row>
    <row r="49" spans="1:15" ht="15">
      <c r="B49" s="23" t="s">
        <v>33</v>
      </c>
      <c r="C49" s="208">
        <f t="shared" si="0"/>
        <v>20038.487377934827</v>
      </c>
      <c r="D49" s="208">
        <f>SUM(D32:D35)</f>
        <v>10308.911155365062</v>
      </c>
      <c r="E49" s="208">
        <f>SUM(E32:E35)</f>
        <v>9729.5762225697672</v>
      </c>
      <c r="F49" s="25">
        <f t="shared" si="7"/>
        <v>0.22842390855440103</v>
      </c>
      <c r="G49" s="208">
        <f t="shared" si="1"/>
        <v>9352.616724675594</v>
      </c>
      <c r="H49" s="208">
        <f>SUM(H32:H35)</f>
        <v>4727.4418500115526</v>
      </c>
      <c r="I49" s="208">
        <f>SUM(I32:I35)</f>
        <v>4625.1748746640405</v>
      </c>
      <c r="J49" s="25">
        <f t="shared" si="8"/>
        <v>0.20087235233409784</v>
      </c>
      <c r="K49" s="208">
        <f t="shared" si="12"/>
        <v>29047.41083260873</v>
      </c>
      <c r="L49" s="208">
        <f>SUM(L32:L35)</f>
        <v>14459.120060899895</v>
      </c>
      <c r="M49" s="208">
        <f>SUM(M32:M35)</f>
        <v>14588.290771708836</v>
      </c>
      <c r="N49" s="25">
        <f t="shared" si="13"/>
        <v>0.24478498788879408</v>
      </c>
    </row>
    <row r="50" spans="1:15" ht="15">
      <c r="B50" s="23" t="s">
        <v>34</v>
      </c>
      <c r="C50" s="208">
        <f t="shared" si="0"/>
        <v>20887.063628149448</v>
      </c>
      <c r="D50" s="208">
        <f>SUM(D36:D39)</f>
        <v>10160.175561309752</v>
      </c>
      <c r="E50" s="208">
        <f>SUM(E36:E39)</f>
        <v>10726.888066839696</v>
      </c>
      <c r="F50" s="25">
        <f t="shared" si="7"/>
        <v>0.23809704905271531</v>
      </c>
      <c r="G50" s="208">
        <f t="shared" si="1"/>
        <v>15122.60073180293</v>
      </c>
      <c r="H50" s="208">
        <f>SUM(H36:H39)</f>
        <v>7111.8904853551931</v>
      </c>
      <c r="I50" s="208">
        <f>SUM(I36:I39)</f>
        <v>8010.7102464477375</v>
      </c>
      <c r="J50" s="25">
        <f t="shared" si="8"/>
        <v>0.32479812568305266</v>
      </c>
      <c r="K50" s="208">
        <f t="shared" si="12"/>
        <v>31757.155680219519</v>
      </c>
      <c r="L50" s="208">
        <f>SUM(L36:L39)</f>
        <v>15632.676929548932</v>
      </c>
      <c r="M50" s="208">
        <f>SUM(M36:M39)</f>
        <v>16124.478750670585</v>
      </c>
      <c r="N50" s="25">
        <f t="shared" si="13"/>
        <v>0.26762023690725395</v>
      </c>
    </row>
    <row r="51" spans="1:15" ht="15">
      <c r="B51" s="14" t="s">
        <v>35</v>
      </c>
      <c r="C51" s="208">
        <f t="shared" si="0"/>
        <v>12247.081917586218</v>
      </c>
      <c r="D51" s="212">
        <f>SUM(D40:D44)</f>
        <v>5547.7979720093472</v>
      </c>
      <c r="E51" s="212">
        <f>SUM(E40:E44)</f>
        <v>6699.2839455768708</v>
      </c>
      <c r="F51" s="34">
        <f t="shared" si="7"/>
        <v>0.13960765936262434</v>
      </c>
      <c r="G51" s="211">
        <f t="shared" si="1"/>
        <v>11366.247186300281</v>
      </c>
      <c r="H51" s="212">
        <f>SUM(H40:H44)</f>
        <v>5232.8078604370685</v>
      </c>
      <c r="I51" s="212">
        <f>SUM(I40:I44)</f>
        <v>6133.4393258632126</v>
      </c>
      <c r="J51" s="34">
        <f t="shared" si="8"/>
        <v>0.24412042925902669</v>
      </c>
      <c r="K51" s="211">
        <f t="shared" si="12"/>
        <v>19926.372289801257</v>
      </c>
      <c r="L51" s="212">
        <f>SUM(L40:L44)</f>
        <v>9049.8855949076005</v>
      </c>
      <c r="M51" s="212">
        <f>SUM(M40:M44)</f>
        <v>10876.486694893654</v>
      </c>
      <c r="N51" s="34">
        <f t="shared" si="13"/>
        <v>0.16792122463978457</v>
      </c>
    </row>
    <row r="52" spans="1:15">
      <c r="A52" s="1"/>
      <c r="B52" s="229"/>
      <c r="C52" s="18"/>
      <c r="D52" s="18"/>
      <c r="E52" s="18"/>
      <c r="F52" s="18"/>
      <c r="G52" s="1"/>
      <c r="H52" s="1"/>
      <c r="I52" s="1"/>
      <c r="K52" s="18"/>
      <c r="L52" s="37"/>
    </row>
    <row r="53" spans="1:15">
      <c r="A53" s="1"/>
      <c r="B53" s="454" t="s">
        <v>36</v>
      </c>
      <c r="C53" s="455"/>
      <c r="D53" s="228" t="s">
        <v>337</v>
      </c>
      <c r="E53" s="39" t="s">
        <v>338</v>
      </c>
      <c r="F53" s="40" t="s">
        <v>339</v>
      </c>
      <c r="H53" s="456" t="s">
        <v>36</v>
      </c>
      <c r="I53" s="457"/>
      <c r="J53" s="228" t="s">
        <v>337</v>
      </c>
      <c r="K53" s="39" t="s">
        <v>338</v>
      </c>
      <c r="L53" s="40" t="s">
        <v>339</v>
      </c>
    </row>
    <row r="54" spans="1:15">
      <c r="A54" s="1"/>
      <c r="B54" s="41" t="s">
        <v>38</v>
      </c>
      <c r="D54" s="205">
        <v>33.1</v>
      </c>
      <c r="E54" s="206">
        <v>50.5</v>
      </c>
      <c r="F54" s="207">
        <v>39.6</v>
      </c>
      <c r="H54" s="44" t="s">
        <v>39</v>
      </c>
      <c r="J54" s="213">
        <f>(C27/SUM(E30:E35))*100</f>
        <v>17.689201532136313</v>
      </c>
      <c r="K54" s="213">
        <f>(G27/SUM(I30:I35))*100</f>
        <v>35.419046243186528</v>
      </c>
      <c r="L54" s="213">
        <f>(K27/SUM(M30:M35))*100</f>
        <v>35.554409537305801</v>
      </c>
    </row>
    <row r="55" spans="1:15">
      <c r="B55" s="41" t="s">
        <v>40</v>
      </c>
      <c r="D55" s="206">
        <v>31.4</v>
      </c>
      <c r="E55" s="206">
        <v>48.6</v>
      </c>
      <c r="F55" s="207">
        <v>38.6</v>
      </c>
      <c r="H55" s="41" t="s">
        <v>41</v>
      </c>
      <c r="J55" s="213">
        <f>(D26/E26) *100</f>
        <v>99.92295518497518</v>
      </c>
      <c r="K55" s="213">
        <f>(H26/I26) *100</f>
        <v>94.777880057091494</v>
      </c>
      <c r="L55" s="213">
        <f>(L26/M26) *100</f>
        <v>97.294120433428006</v>
      </c>
    </row>
    <row r="56" spans="1:15">
      <c r="B56" s="44" t="s">
        <v>42</v>
      </c>
      <c r="D56" s="206">
        <v>34.9</v>
      </c>
      <c r="E56" s="206">
        <v>52</v>
      </c>
      <c r="F56" s="207">
        <v>40.6</v>
      </c>
      <c r="H56" s="45" t="s">
        <v>43</v>
      </c>
      <c r="J56" s="213">
        <f>(D46/E46)*100</f>
        <v>100.45244184355704</v>
      </c>
      <c r="K56" s="213">
        <f>(H46/I46)*100</f>
        <v>106.18046943564923</v>
      </c>
      <c r="L56" s="213">
        <f>(L46/M46)*100</f>
        <v>106.16516115486954</v>
      </c>
    </row>
    <row r="57" spans="1:15">
      <c r="B57" s="44" t="s">
        <v>44</v>
      </c>
      <c r="D57" s="213">
        <f>((SUM(C27:C30) + SUM(C40:C44)) /SUM(C31:C39))*100</f>
        <v>60.357503514047671</v>
      </c>
      <c r="E57" s="213">
        <f>((SUM(G27:G30)+SUM(G40:G44))/SUM(G31:G39))*100</f>
        <v>76.304298544939243</v>
      </c>
      <c r="F57" s="213">
        <f>((SUM(K27:K30)+SUM(K40:K44))/SUM(K31:K39))*100</f>
        <v>75.496524199370526</v>
      </c>
      <c r="H57" s="45" t="s">
        <v>45</v>
      </c>
      <c r="J57" s="213">
        <f>(SUM(D48:D50)/SUM(E48:E50))*100</f>
        <v>103.65700095541861</v>
      </c>
      <c r="K57" s="213">
        <f>(SUM(H48:H50)/SUM(I48:I50))*100</f>
        <v>95.793739365601013</v>
      </c>
      <c r="L57" s="213">
        <f>(SUM(L48:L50)/SUM(M48:M50))*100</f>
        <v>98.195637837461888</v>
      </c>
    </row>
    <row r="58" spans="1:15" ht="15">
      <c r="B58" s="41" t="s">
        <v>46</v>
      </c>
      <c r="D58" s="213">
        <f>(SUM(C27:C30) /SUM(C31:C39))*100</f>
        <v>37.970367787217675</v>
      </c>
      <c r="E58" s="213">
        <f>(SUM(G27:G30) /SUM(G31:G39))*100</f>
        <v>33.264817503937074</v>
      </c>
      <c r="F58" s="213">
        <f>(SUM(K27:K30) /SUM(K31:K39))*100</f>
        <v>46.026932935786661</v>
      </c>
      <c r="H58" s="45" t="s">
        <v>47</v>
      </c>
      <c r="I58" s="1"/>
      <c r="J58" s="213">
        <f>(SUM(D40:D43)/SUM(E40:E43))*100</f>
        <v>87.967093823741408</v>
      </c>
      <c r="K58" s="213">
        <f>(SUM(H40:H43)/SUM(I40:I43))*100</f>
        <v>89.402849519113445</v>
      </c>
      <c r="L58" s="213">
        <f>(SUM(L40:L43)/SUM(M40:M43))*100</f>
        <v>87.772759427231307</v>
      </c>
      <c r="O58" s="46"/>
    </row>
    <row r="59" spans="1:15">
      <c r="B59" s="47" t="s">
        <v>48</v>
      </c>
      <c r="C59" s="6"/>
      <c r="D59" s="214">
        <f>(C51 / (SUM(C31:C39)))*100</f>
        <v>22.387135726830003</v>
      </c>
      <c r="E59" s="214">
        <f>(G51 / (SUM(G31:G39)))*100</f>
        <v>43.039481041002162</v>
      </c>
      <c r="F59" s="214">
        <f>(K51 / (SUM(K31:K39)))*100</f>
        <v>29.469591263583883</v>
      </c>
      <c r="H59" s="48" t="s">
        <v>49</v>
      </c>
      <c r="I59" s="6"/>
      <c r="J59" s="214">
        <f>(D44/E44 )*100</f>
        <v>57.072808241136343</v>
      </c>
      <c r="K59" s="214">
        <f>(H44/I44 )*100</f>
        <v>55.63161413429448</v>
      </c>
      <c r="L59" s="214">
        <f>(L44/M44 )*100</f>
        <v>56.475453029960732</v>
      </c>
      <c r="M59" s="9"/>
    </row>
    <row r="60" spans="1:15">
      <c r="A60" s="1"/>
      <c r="B60" s="49"/>
    </row>
    <row r="61" spans="1:15">
      <c r="B61" s="50" t="s">
        <v>50</v>
      </c>
      <c r="H61" s="50" t="s">
        <v>51</v>
      </c>
    </row>
    <row r="62" spans="1:15">
      <c r="B62" s="50" t="s">
        <v>52</v>
      </c>
      <c r="H62" s="50" t="s">
        <v>53</v>
      </c>
    </row>
    <row r="63" spans="1:15">
      <c r="B63" s="50" t="s">
        <v>54</v>
      </c>
    </row>
    <row r="65" spans="2:5">
      <c r="B65" s="51" t="s">
        <v>433</v>
      </c>
      <c r="C65" s="51"/>
      <c r="D65" s="51"/>
      <c r="E65" s="51"/>
    </row>
    <row r="66" spans="2:5">
      <c r="B66" s="51"/>
      <c r="C66" s="51"/>
      <c r="D66" s="51"/>
      <c r="E66" s="51"/>
    </row>
    <row r="67" spans="2:5">
      <c r="B67" s="51"/>
      <c r="C67" s="51"/>
      <c r="D67" s="51"/>
      <c r="E67" s="51"/>
    </row>
    <row r="68" spans="2:5">
      <c r="B68" s="51"/>
      <c r="C68" s="51"/>
      <c r="D68" s="51"/>
      <c r="E68" s="51"/>
    </row>
    <row r="69" spans="2:5">
      <c r="B69" s="51"/>
      <c r="C69" s="51"/>
      <c r="D69" s="51"/>
      <c r="E69" s="51"/>
    </row>
    <row r="70" spans="2:5">
      <c r="B70" s="51"/>
      <c r="C70" s="51"/>
      <c r="D70" s="51"/>
      <c r="E70" s="51"/>
    </row>
    <row r="71" spans="2:5">
      <c r="B71" s="51"/>
      <c r="C71" s="51"/>
      <c r="D71" s="51"/>
      <c r="E71" s="51"/>
    </row>
    <row r="72" spans="2:5">
      <c r="B72" s="51"/>
      <c r="C72" s="51"/>
      <c r="D72" s="51"/>
      <c r="E72" s="51"/>
    </row>
    <row r="73" spans="2:5">
      <c r="B73" s="51"/>
      <c r="C73" s="51"/>
      <c r="D73" s="51"/>
      <c r="E73" s="51"/>
    </row>
    <row r="74" spans="2:5">
      <c r="B74" s="51"/>
      <c r="C74" s="51"/>
      <c r="D74" s="51"/>
      <c r="E74" s="51"/>
    </row>
    <row r="75" spans="2:5">
      <c r="B75" s="51"/>
      <c r="C75" s="51"/>
      <c r="D75" s="51"/>
      <c r="E75" s="51"/>
    </row>
    <row r="76" spans="2:5">
      <c r="B76" s="51"/>
      <c r="C76" s="51"/>
      <c r="D76" s="51"/>
      <c r="E76" s="51"/>
    </row>
    <row r="77" spans="2:5">
      <c r="B77" s="51"/>
      <c r="C77" s="51"/>
      <c r="D77" s="51"/>
      <c r="E77" s="51"/>
    </row>
    <row r="78" spans="2:5">
      <c r="B78" s="51"/>
      <c r="C78" s="51"/>
      <c r="D78" s="51"/>
      <c r="E78" s="51"/>
    </row>
    <row r="79" spans="2:5">
      <c r="B79" s="51"/>
      <c r="C79" s="51"/>
      <c r="D79" s="51"/>
      <c r="E79" s="51"/>
    </row>
    <row r="80" spans="2:5">
      <c r="B80" s="51"/>
      <c r="C80" s="51"/>
      <c r="D80" s="51"/>
      <c r="E80" s="51"/>
    </row>
    <row r="81" spans="2:5">
      <c r="B81" s="51"/>
      <c r="C81" s="51"/>
      <c r="D81" s="51"/>
      <c r="E81" s="51"/>
    </row>
    <row r="82" spans="2:5">
      <c r="B82" s="51"/>
      <c r="C82" s="51"/>
      <c r="D82" s="51"/>
      <c r="E82" s="51"/>
    </row>
    <row r="83" spans="2:5">
      <c r="B83" s="51"/>
      <c r="C83" s="51"/>
      <c r="D83" s="51"/>
      <c r="E83" s="51"/>
    </row>
    <row r="84" spans="2:5">
      <c r="B84" s="51"/>
      <c r="C84" s="51"/>
      <c r="D84" s="51"/>
      <c r="E84" s="51"/>
    </row>
    <row r="85" spans="2:5">
      <c r="B85" s="51"/>
      <c r="C85" s="51"/>
      <c r="D85" s="51"/>
      <c r="E85" s="51"/>
    </row>
    <row r="86" spans="2:5">
      <c r="B86" s="51"/>
      <c r="C86" s="51"/>
      <c r="D86" s="51"/>
      <c r="E86" s="51"/>
    </row>
    <row r="87" spans="2:5">
      <c r="B87" s="51"/>
      <c r="C87" s="51"/>
      <c r="D87" s="51"/>
      <c r="E87" s="51"/>
    </row>
    <row r="88" spans="2:5">
      <c r="B88" s="51"/>
      <c r="C88" s="51"/>
      <c r="D88" s="51"/>
      <c r="E88" s="51"/>
    </row>
    <row r="89" spans="2:5">
      <c r="B89" s="51"/>
      <c r="C89" s="51"/>
      <c r="D89" s="51"/>
      <c r="E89" s="51"/>
    </row>
    <row r="90" spans="2:5">
      <c r="B90" s="51"/>
      <c r="C90" s="51"/>
      <c r="D90" s="51"/>
      <c r="E90" s="51"/>
    </row>
    <row r="91" spans="2:5">
      <c r="B91" s="51"/>
      <c r="C91" s="51"/>
      <c r="D91" s="51"/>
      <c r="E91" s="51"/>
    </row>
    <row r="92" spans="2:5">
      <c r="B92" s="51"/>
      <c r="C92" s="51"/>
      <c r="D92" s="51"/>
      <c r="E92" s="51"/>
    </row>
    <row r="93" spans="2:5">
      <c r="B93" s="51"/>
      <c r="C93" s="51"/>
      <c r="D93" s="51"/>
      <c r="E93" s="51"/>
    </row>
    <row r="94" spans="2:5">
      <c r="B94" s="51"/>
      <c r="C94" s="51"/>
      <c r="D94" s="51"/>
      <c r="E94" s="51"/>
    </row>
    <row r="95" spans="2:5">
      <c r="B95" s="51"/>
      <c r="C95" s="51"/>
      <c r="D95" s="51"/>
      <c r="E95" s="51"/>
    </row>
    <row r="96" spans="2:5">
      <c r="B96" s="51"/>
      <c r="C96" s="51"/>
      <c r="D96" s="51"/>
      <c r="E96" s="51"/>
    </row>
    <row r="97" spans="2:5">
      <c r="B97" s="51"/>
      <c r="C97" s="51"/>
      <c r="D97" s="51"/>
      <c r="E97" s="51"/>
    </row>
    <row r="98" spans="2:5">
      <c r="B98" s="51"/>
      <c r="C98" s="51"/>
      <c r="D98" s="51"/>
      <c r="E98" s="51"/>
    </row>
    <row r="99" spans="2:5">
      <c r="B99" s="51"/>
      <c r="C99" s="51"/>
      <c r="D99" s="51"/>
      <c r="E99" s="51"/>
    </row>
    <row r="100" spans="2:5">
      <c r="B100" s="51"/>
      <c r="C100" s="51"/>
      <c r="D100" s="51"/>
      <c r="E100" s="51"/>
    </row>
    <row r="101" spans="2:5">
      <c r="B101" s="51"/>
      <c r="C101" s="51"/>
      <c r="D101" s="51"/>
      <c r="E101" s="51"/>
    </row>
    <row r="102" spans="2:5">
      <c r="B102" s="51"/>
      <c r="C102" s="51"/>
      <c r="D102" s="51"/>
      <c r="E102" s="51"/>
    </row>
    <row r="103" spans="2:5">
      <c r="B103" s="51"/>
      <c r="C103" s="51"/>
      <c r="D103" s="51"/>
      <c r="E103" s="51"/>
    </row>
    <row r="104" spans="2:5">
      <c r="B104" s="51"/>
      <c r="C104" s="51"/>
      <c r="D104" s="51"/>
      <c r="E104" s="51"/>
    </row>
    <row r="105" spans="2:5">
      <c r="B105" s="51"/>
      <c r="C105" s="51"/>
      <c r="D105" s="51"/>
      <c r="E105" s="51"/>
    </row>
    <row r="106" spans="2:5">
      <c r="B106" s="51"/>
      <c r="C106" s="51"/>
      <c r="D106" s="51"/>
      <c r="E106" s="51"/>
    </row>
    <row r="107" spans="2:5">
      <c r="B107" s="51"/>
      <c r="C107" s="51"/>
      <c r="D107" s="51"/>
      <c r="E107" s="51"/>
    </row>
    <row r="108" spans="2:5">
      <c r="B108" s="51"/>
      <c r="C108" s="51"/>
      <c r="D108" s="51"/>
      <c r="E108" s="51"/>
    </row>
    <row r="109" spans="2:5">
      <c r="B109" s="51"/>
      <c r="C109" s="51"/>
      <c r="D109" s="51"/>
      <c r="E109" s="51"/>
    </row>
    <row r="110" spans="2:5">
      <c r="B110" s="51"/>
      <c r="C110" s="51"/>
      <c r="D110" s="51"/>
      <c r="E110" s="51"/>
    </row>
    <row r="111" spans="2:5">
      <c r="B111" s="51"/>
      <c r="C111" s="51"/>
      <c r="D111" s="51"/>
      <c r="E111" s="51"/>
    </row>
    <row r="112" spans="2:5">
      <c r="B112" s="51"/>
      <c r="C112" s="51"/>
      <c r="D112" s="51"/>
      <c r="E112" s="51"/>
    </row>
    <row r="113" spans="2:5">
      <c r="B113" s="51"/>
      <c r="C113" s="51"/>
      <c r="D113" s="51"/>
      <c r="E113" s="51"/>
    </row>
    <row r="114" spans="2:5">
      <c r="B114" s="51"/>
      <c r="C114" s="51"/>
      <c r="D114" s="51"/>
      <c r="E114" s="51"/>
    </row>
    <row r="115" spans="2:5">
      <c r="B115" s="51"/>
      <c r="C115" s="51"/>
      <c r="D115" s="51"/>
      <c r="E115" s="51"/>
    </row>
    <row r="116" spans="2:5">
      <c r="B116" s="51"/>
      <c r="C116" s="51"/>
      <c r="D116" s="51"/>
      <c r="E116" s="51"/>
    </row>
    <row r="117" spans="2:5">
      <c r="B117" s="51"/>
      <c r="C117" s="51"/>
      <c r="D117" s="51"/>
      <c r="E117" s="51"/>
    </row>
    <row r="118" spans="2:5">
      <c r="B118" s="51"/>
      <c r="C118" s="51"/>
      <c r="D118" s="51"/>
      <c r="E118" s="51"/>
    </row>
    <row r="119" spans="2:5">
      <c r="B119" s="51"/>
      <c r="C119" s="51"/>
      <c r="D119" s="51"/>
      <c r="E119" s="51"/>
    </row>
    <row r="120" spans="2:5">
      <c r="B120" s="51"/>
      <c r="C120" s="51"/>
      <c r="D120" s="51"/>
      <c r="E120" s="51"/>
    </row>
    <row r="121" spans="2:5">
      <c r="B121" s="51"/>
      <c r="C121" s="51"/>
      <c r="D121" s="51"/>
      <c r="E121" s="51"/>
    </row>
    <row r="122" spans="2:5">
      <c r="B122" s="51"/>
      <c r="C122" s="51"/>
      <c r="D122" s="51"/>
      <c r="E122" s="51"/>
    </row>
    <row r="123" spans="2:5">
      <c r="B123" s="51"/>
      <c r="C123" s="51"/>
      <c r="D123" s="51"/>
      <c r="E123" s="51"/>
    </row>
    <row r="124" spans="2:5">
      <c r="B124" s="51"/>
      <c r="C124" s="51"/>
      <c r="D124" s="51"/>
      <c r="E124" s="51"/>
    </row>
    <row r="125" spans="2:5">
      <c r="B125" s="51"/>
      <c r="C125" s="51"/>
      <c r="D125" s="51"/>
      <c r="E125" s="51"/>
    </row>
    <row r="126" spans="2:5">
      <c r="B126" s="51"/>
      <c r="C126" s="51"/>
      <c r="D126" s="51"/>
      <c r="E126" s="51"/>
    </row>
    <row r="127" spans="2:5">
      <c r="B127" s="51"/>
      <c r="C127" s="51"/>
      <c r="D127" s="51"/>
      <c r="E127" s="51"/>
    </row>
    <row r="128" spans="2:5">
      <c r="B128" s="51"/>
      <c r="C128" s="51"/>
      <c r="D128" s="51"/>
      <c r="E128" s="51"/>
    </row>
    <row r="129" spans="2:5">
      <c r="B129" s="51"/>
      <c r="C129" s="51"/>
      <c r="D129" s="51"/>
      <c r="E129" s="51"/>
    </row>
    <row r="130" spans="2:5">
      <c r="B130" s="51"/>
      <c r="C130" s="51"/>
      <c r="D130" s="51"/>
      <c r="E130" s="51"/>
    </row>
    <row r="131" spans="2:5">
      <c r="B131" s="51"/>
      <c r="C131" s="51"/>
      <c r="D131" s="51"/>
      <c r="E131" s="51"/>
    </row>
    <row r="132" spans="2:5">
      <c r="B132" s="51"/>
      <c r="C132" s="51"/>
      <c r="D132" s="51"/>
      <c r="E132" s="51"/>
    </row>
    <row r="133" spans="2:5">
      <c r="B133" s="51"/>
      <c r="C133" s="51"/>
      <c r="D133" s="51"/>
      <c r="E133" s="51"/>
    </row>
    <row r="134" spans="2:5">
      <c r="B134" s="51"/>
      <c r="C134" s="51"/>
      <c r="D134" s="51"/>
      <c r="E134" s="51"/>
    </row>
    <row r="135" spans="2:5">
      <c r="B135" s="51"/>
      <c r="C135" s="51"/>
      <c r="D135" s="51"/>
      <c r="E135" s="51"/>
    </row>
    <row r="136" spans="2:5">
      <c r="B136" s="51"/>
      <c r="C136" s="51"/>
      <c r="D136" s="51"/>
      <c r="E136" s="51"/>
    </row>
    <row r="137" spans="2:5">
      <c r="B137" s="51"/>
      <c r="C137" s="51"/>
      <c r="D137" s="51"/>
      <c r="E137" s="51"/>
    </row>
    <row r="138" spans="2:5">
      <c r="B138" s="51"/>
      <c r="C138" s="51"/>
      <c r="D138" s="51"/>
      <c r="E138" s="51"/>
    </row>
    <row r="139" spans="2:5">
      <c r="B139" s="51"/>
      <c r="C139" s="51"/>
      <c r="D139" s="51"/>
      <c r="E139" s="51"/>
    </row>
    <row r="140" spans="2:5">
      <c r="B140" s="51"/>
      <c r="C140" s="51"/>
      <c r="D140" s="51"/>
      <c r="E140" s="51"/>
    </row>
    <row r="141" spans="2:5">
      <c r="B141" s="51"/>
      <c r="C141" s="51"/>
      <c r="D141" s="51"/>
      <c r="E141" s="51"/>
    </row>
    <row r="142" spans="2:5">
      <c r="B142" s="51"/>
      <c r="C142" s="51"/>
      <c r="D142" s="51"/>
      <c r="E142" s="51"/>
    </row>
    <row r="143" spans="2:5">
      <c r="B143" s="51"/>
      <c r="C143" s="51"/>
      <c r="D143" s="51"/>
      <c r="E143" s="51"/>
    </row>
    <row r="144" spans="2:5">
      <c r="B144" s="51"/>
      <c r="C144" s="51"/>
      <c r="D144" s="51"/>
      <c r="E144" s="51"/>
    </row>
    <row r="145" spans="2:5">
      <c r="B145" s="51"/>
      <c r="C145" s="51"/>
      <c r="D145" s="51"/>
      <c r="E145" s="51"/>
    </row>
    <row r="146" spans="2:5">
      <c r="B146" s="51"/>
      <c r="C146" s="51"/>
      <c r="D146" s="51"/>
      <c r="E146" s="51"/>
    </row>
    <row r="147" spans="2:5">
      <c r="B147" s="51"/>
      <c r="C147" s="51"/>
      <c r="D147" s="51"/>
      <c r="E147" s="51"/>
    </row>
    <row r="148" spans="2:5">
      <c r="B148" s="51"/>
      <c r="C148" s="51"/>
      <c r="D148" s="51"/>
      <c r="E148" s="51"/>
    </row>
    <row r="149" spans="2:5">
      <c r="B149" s="51"/>
      <c r="C149" s="51"/>
      <c r="D149" s="51"/>
      <c r="E149" s="51"/>
    </row>
    <row r="150" spans="2:5">
      <c r="B150" s="51"/>
      <c r="C150" s="51"/>
      <c r="D150" s="51"/>
      <c r="E150" s="51"/>
    </row>
    <row r="151" spans="2:5">
      <c r="B151" s="51"/>
      <c r="C151" s="51"/>
      <c r="D151" s="51"/>
      <c r="E151" s="51"/>
    </row>
    <row r="152" spans="2:5">
      <c r="B152" s="51"/>
      <c r="C152" s="51"/>
      <c r="D152" s="51"/>
      <c r="E152" s="51"/>
    </row>
    <row r="153" spans="2:5">
      <c r="B153" s="51"/>
      <c r="C153" s="51"/>
      <c r="D153" s="51"/>
      <c r="E153" s="51"/>
    </row>
    <row r="154" spans="2:5">
      <c r="B154" s="51"/>
      <c r="C154" s="51"/>
      <c r="D154" s="51"/>
      <c r="E154" s="51"/>
    </row>
    <row r="155" spans="2:5">
      <c r="B155" s="51"/>
      <c r="C155" s="51"/>
      <c r="D155" s="51"/>
      <c r="E155" s="51"/>
    </row>
    <row r="156" spans="2:5">
      <c r="B156" s="51"/>
      <c r="C156" s="51"/>
      <c r="D156" s="51"/>
      <c r="E156" s="51"/>
    </row>
    <row r="157" spans="2:5">
      <c r="B157" s="51"/>
      <c r="C157" s="51"/>
      <c r="D157" s="51"/>
      <c r="E157" s="51"/>
    </row>
    <row r="158" spans="2:5">
      <c r="B158" s="51"/>
      <c r="C158" s="51"/>
      <c r="D158" s="51"/>
      <c r="E158" s="51"/>
    </row>
    <row r="159" spans="2:5">
      <c r="B159" s="51"/>
      <c r="C159" s="51"/>
      <c r="D159" s="51"/>
      <c r="E159" s="51"/>
    </row>
    <row r="160" spans="2:5">
      <c r="B160" s="51"/>
      <c r="C160" s="51"/>
      <c r="D160" s="51"/>
      <c r="E160" s="51"/>
    </row>
    <row r="161" spans="2:5">
      <c r="B161" s="51"/>
      <c r="C161" s="51"/>
      <c r="D161" s="51"/>
      <c r="E161" s="51"/>
    </row>
    <row r="162" spans="2:5">
      <c r="B162" s="51"/>
      <c r="C162" s="51"/>
      <c r="D162" s="51"/>
      <c r="E162" s="51"/>
    </row>
    <row r="163" spans="2:5">
      <c r="B163" s="51"/>
      <c r="C163" s="51"/>
      <c r="D163" s="51"/>
      <c r="E163" s="51"/>
    </row>
    <row r="164" spans="2:5">
      <c r="B164" s="51"/>
      <c r="C164" s="51"/>
      <c r="D164" s="51"/>
      <c r="E164" s="51"/>
    </row>
    <row r="165" spans="2:5">
      <c r="B165" s="51"/>
      <c r="C165" s="51"/>
      <c r="D165" s="51"/>
      <c r="E165" s="51"/>
    </row>
    <row r="166" spans="2:5">
      <c r="B166" s="51"/>
      <c r="C166" s="51"/>
      <c r="D166" s="51"/>
      <c r="E166" s="51"/>
    </row>
    <row r="167" spans="2:5">
      <c r="B167" s="51"/>
      <c r="C167" s="51"/>
      <c r="D167" s="51"/>
      <c r="E167" s="51"/>
    </row>
    <row r="168" spans="2:5">
      <c r="B168" s="51"/>
      <c r="C168" s="51"/>
      <c r="D168" s="51"/>
      <c r="E168" s="51"/>
    </row>
    <row r="169" spans="2:5">
      <c r="B169" s="51"/>
      <c r="C169" s="51"/>
      <c r="D169" s="51"/>
      <c r="E169" s="51"/>
    </row>
    <row r="170" spans="2:5">
      <c r="B170" s="51"/>
      <c r="C170" s="51"/>
      <c r="D170" s="51"/>
      <c r="E170" s="51"/>
    </row>
    <row r="171" spans="2:5">
      <c r="B171" s="51"/>
      <c r="C171" s="51"/>
      <c r="D171" s="51"/>
      <c r="E171" s="51"/>
    </row>
    <row r="172" spans="2:5">
      <c r="B172" s="51"/>
      <c r="C172" s="51"/>
      <c r="D172" s="51"/>
      <c r="E172" s="51"/>
    </row>
    <row r="173" spans="2:5">
      <c r="B173" s="51"/>
      <c r="C173" s="51"/>
      <c r="D173" s="51"/>
      <c r="E173" s="51"/>
    </row>
    <row r="174" spans="2:5">
      <c r="B174" s="51"/>
      <c r="C174" s="51"/>
      <c r="D174" s="51"/>
      <c r="E174" s="51"/>
    </row>
    <row r="175" spans="2:5">
      <c r="B175" s="51"/>
      <c r="C175" s="51"/>
      <c r="D175" s="51"/>
      <c r="E175" s="51"/>
    </row>
    <row r="176" spans="2:5">
      <c r="B176" s="51"/>
      <c r="C176" s="51"/>
      <c r="D176" s="51"/>
      <c r="E176" s="51"/>
    </row>
    <row r="177" spans="2:5">
      <c r="B177" s="51"/>
      <c r="C177" s="51"/>
      <c r="D177" s="51"/>
      <c r="E177" s="51"/>
    </row>
    <row r="178" spans="2:5">
      <c r="B178" s="51"/>
      <c r="C178" s="51"/>
      <c r="D178" s="51"/>
      <c r="E178" s="51"/>
    </row>
    <row r="179" spans="2:5">
      <c r="B179" s="51"/>
      <c r="C179" s="51"/>
      <c r="D179" s="51"/>
      <c r="E179" s="51"/>
    </row>
    <row r="180" spans="2:5">
      <c r="B180" s="51"/>
      <c r="C180" s="51"/>
      <c r="D180" s="51"/>
      <c r="E180" s="51"/>
    </row>
    <row r="181" spans="2:5">
      <c r="B181" s="51"/>
      <c r="C181" s="51"/>
      <c r="D181" s="51"/>
      <c r="E181" s="51"/>
    </row>
    <row r="182" spans="2:5">
      <c r="B182" s="51"/>
      <c r="C182" s="51"/>
      <c r="D182" s="51"/>
      <c r="E182" s="51"/>
    </row>
    <row r="183" spans="2:5">
      <c r="B183" s="51"/>
      <c r="C183" s="51"/>
      <c r="D183" s="51"/>
      <c r="E183" s="51"/>
    </row>
    <row r="184" spans="2:5">
      <c r="B184" s="51"/>
      <c r="C184" s="51"/>
      <c r="D184" s="51"/>
      <c r="E184" s="51"/>
    </row>
    <row r="185" spans="2:5">
      <c r="B185" s="51"/>
      <c r="C185" s="51"/>
      <c r="D185" s="51"/>
      <c r="E185" s="51"/>
    </row>
    <row r="186" spans="2:5">
      <c r="B186" s="51"/>
      <c r="C186" s="51"/>
      <c r="D186" s="51"/>
      <c r="E186" s="51"/>
    </row>
    <row r="187" spans="2:5">
      <c r="B187" s="51"/>
      <c r="C187" s="51"/>
      <c r="D187" s="51"/>
      <c r="E187" s="51"/>
    </row>
    <row r="188" spans="2:5">
      <c r="B188" s="51"/>
      <c r="C188" s="51"/>
      <c r="D188" s="51"/>
      <c r="E188" s="51"/>
    </row>
    <row r="189" spans="2:5">
      <c r="B189" s="51"/>
      <c r="C189" s="51"/>
      <c r="D189" s="51"/>
      <c r="E189" s="51"/>
    </row>
    <row r="190" spans="2:5">
      <c r="B190" s="51"/>
      <c r="C190" s="51"/>
      <c r="D190" s="51"/>
      <c r="E190" s="51"/>
    </row>
    <row r="191" spans="2:5">
      <c r="B191" s="51"/>
      <c r="C191" s="51"/>
      <c r="D191" s="51"/>
      <c r="E191" s="51"/>
    </row>
    <row r="192" spans="2:5">
      <c r="B192" s="51"/>
      <c r="C192" s="51"/>
      <c r="D192" s="51"/>
      <c r="E192" s="51"/>
    </row>
    <row r="193" spans="2:5">
      <c r="B193" s="51"/>
      <c r="C193" s="51"/>
      <c r="D193" s="51"/>
      <c r="E193" s="51"/>
    </row>
    <row r="194" spans="2:5">
      <c r="B194" s="51"/>
      <c r="C194" s="51"/>
      <c r="D194" s="51"/>
      <c r="E194" s="51"/>
    </row>
    <row r="195" spans="2:5">
      <c r="B195" s="51"/>
      <c r="C195" s="51"/>
      <c r="D195" s="51"/>
      <c r="E195" s="51"/>
    </row>
    <row r="196" spans="2:5">
      <c r="B196" s="51"/>
      <c r="C196" s="51"/>
      <c r="D196" s="51"/>
      <c r="E196" s="51"/>
    </row>
    <row r="197" spans="2:5">
      <c r="B197" s="51"/>
      <c r="C197" s="51"/>
      <c r="D197" s="51"/>
      <c r="E197" s="51"/>
    </row>
    <row r="198" spans="2:5">
      <c r="B198" s="51"/>
      <c r="C198" s="51"/>
      <c r="D198" s="51"/>
      <c r="E198" s="51"/>
    </row>
    <row r="199" spans="2:5">
      <c r="B199" s="51"/>
      <c r="C199" s="51"/>
      <c r="D199" s="51"/>
      <c r="E199" s="51"/>
    </row>
    <row r="200" spans="2:5">
      <c r="B200" s="51"/>
      <c r="C200" s="51"/>
      <c r="D200" s="51"/>
      <c r="E200" s="51"/>
    </row>
    <row r="201" spans="2:5">
      <c r="B201" s="51"/>
      <c r="C201" s="51"/>
      <c r="D201" s="51"/>
      <c r="E201" s="51"/>
    </row>
    <row r="202" spans="2:5">
      <c r="B202" s="51"/>
      <c r="C202" s="51"/>
      <c r="D202" s="51"/>
      <c r="E202" s="51"/>
    </row>
    <row r="203" spans="2:5">
      <c r="B203" s="51"/>
      <c r="C203" s="51"/>
      <c r="D203" s="51"/>
      <c r="E203" s="51"/>
    </row>
    <row r="204" spans="2:5">
      <c r="B204" s="51"/>
      <c r="C204" s="51"/>
      <c r="D204" s="51"/>
      <c r="E204" s="51"/>
    </row>
    <row r="205" spans="2:5">
      <c r="B205" s="51"/>
      <c r="C205" s="51"/>
      <c r="D205" s="51"/>
      <c r="E205" s="51"/>
    </row>
    <row r="206" spans="2:5">
      <c r="B206" s="51"/>
      <c r="C206" s="51"/>
      <c r="D206" s="51"/>
      <c r="E206" s="51"/>
    </row>
    <row r="207" spans="2:5">
      <c r="B207" s="51"/>
      <c r="C207" s="51"/>
      <c r="D207" s="51"/>
      <c r="E207" s="51"/>
    </row>
    <row r="208" spans="2:5">
      <c r="B208" s="51"/>
      <c r="C208" s="51"/>
      <c r="D208" s="51"/>
      <c r="E208" s="51"/>
    </row>
    <row r="209" spans="2:5">
      <c r="B209" s="51"/>
      <c r="C209" s="51"/>
      <c r="D209" s="51"/>
      <c r="E209" s="51"/>
    </row>
    <row r="210" spans="2:5">
      <c r="B210" s="51"/>
      <c r="C210" s="51"/>
      <c r="D210" s="51"/>
      <c r="E210" s="51"/>
    </row>
    <row r="211" spans="2:5">
      <c r="B211" s="51"/>
      <c r="C211" s="51"/>
      <c r="D211" s="51"/>
      <c r="E211" s="51"/>
    </row>
    <row r="212" spans="2:5">
      <c r="B212" s="51"/>
      <c r="C212" s="51"/>
      <c r="D212" s="51"/>
      <c r="E212" s="51"/>
    </row>
    <row r="213" spans="2:5">
      <c r="B213" s="51"/>
      <c r="C213" s="51"/>
      <c r="D213" s="51"/>
      <c r="E213" s="51"/>
    </row>
    <row r="214" spans="2:5">
      <c r="B214" s="51"/>
      <c r="C214" s="51"/>
      <c r="D214" s="51"/>
      <c r="E214" s="51"/>
    </row>
    <row r="215" spans="2:5">
      <c r="B215" s="51"/>
      <c r="C215" s="51"/>
      <c r="D215" s="51"/>
      <c r="E215" s="51"/>
    </row>
    <row r="216" spans="2:5">
      <c r="B216" s="51"/>
      <c r="C216" s="51"/>
      <c r="D216" s="51"/>
      <c r="E216" s="51"/>
    </row>
    <row r="217" spans="2:5">
      <c r="B217" s="51"/>
      <c r="C217" s="51"/>
      <c r="D217" s="51"/>
      <c r="E217" s="51"/>
    </row>
    <row r="218" spans="2:5">
      <c r="B218" s="51"/>
      <c r="C218" s="51"/>
      <c r="D218" s="51"/>
      <c r="E218" s="51"/>
    </row>
    <row r="219" spans="2:5">
      <c r="B219" s="51"/>
      <c r="C219" s="51"/>
      <c r="D219" s="51"/>
      <c r="E219" s="51"/>
    </row>
    <row r="220" spans="2:5">
      <c r="B220" s="51"/>
      <c r="C220" s="51"/>
      <c r="D220" s="51"/>
      <c r="E220" s="51"/>
    </row>
    <row r="221" spans="2:5">
      <c r="B221" s="51"/>
      <c r="C221" s="51"/>
      <c r="D221" s="51"/>
      <c r="E221" s="51"/>
    </row>
    <row r="222" spans="2:5">
      <c r="B222" s="51"/>
      <c r="C222" s="51"/>
      <c r="D222" s="51"/>
      <c r="E222" s="51"/>
    </row>
    <row r="223" spans="2:5">
      <c r="B223" s="51"/>
      <c r="C223" s="51"/>
      <c r="D223" s="51"/>
      <c r="E223" s="51"/>
    </row>
    <row r="224" spans="2:5">
      <c r="B224" s="51"/>
      <c r="C224" s="51"/>
      <c r="D224" s="51"/>
      <c r="E224" s="51"/>
    </row>
    <row r="225" spans="2:5">
      <c r="B225" s="51"/>
      <c r="C225" s="51"/>
      <c r="D225" s="51"/>
      <c r="E225" s="51"/>
    </row>
    <row r="226" spans="2:5">
      <c r="B226" s="51"/>
      <c r="C226" s="51"/>
      <c r="D226" s="51"/>
      <c r="E226" s="51"/>
    </row>
    <row r="227" spans="2:5">
      <c r="B227" s="51"/>
      <c r="C227" s="51"/>
      <c r="D227" s="51"/>
      <c r="E227" s="51"/>
    </row>
    <row r="228" spans="2:5">
      <c r="B228" s="51"/>
      <c r="C228" s="51"/>
      <c r="D228" s="51"/>
      <c r="E228" s="51"/>
    </row>
    <row r="229" spans="2:5">
      <c r="B229" s="51"/>
      <c r="C229" s="51"/>
      <c r="D229" s="51"/>
      <c r="E229" s="51"/>
    </row>
    <row r="230" spans="2:5">
      <c r="B230" s="51"/>
      <c r="C230" s="51"/>
      <c r="D230" s="51"/>
      <c r="E230" s="51"/>
    </row>
    <row r="231" spans="2:5">
      <c r="B231" s="51"/>
      <c r="C231" s="51"/>
      <c r="D231" s="51"/>
      <c r="E231" s="51"/>
    </row>
    <row r="232" spans="2:5">
      <c r="B232" s="51"/>
      <c r="C232" s="51"/>
      <c r="D232" s="51"/>
      <c r="E232" s="51"/>
    </row>
    <row r="233" spans="2:5">
      <c r="B233" s="51"/>
      <c r="C233" s="51"/>
      <c r="D233" s="51"/>
      <c r="E233" s="51"/>
    </row>
    <row r="234" spans="2:5">
      <c r="B234" s="51"/>
      <c r="C234" s="51"/>
      <c r="D234" s="51"/>
      <c r="E234" s="51"/>
    </row>
    <row r="235" spans="2:5">
      <c r="B235" s="51"/>
      <c r="C235" s="51"/>
      <c r="D235" s="51"/>
      <c r="E235" s="51"/>
    </row>
    <row r="236" spans="2:5">
      <c r="B236" s="51"/>
      <c r="C236" s="51"/>
      <c r="D236" s="51"/>
      <c r="E236" s="51"/>
    </row>
    <row r="237" spans="2:5">
      <c r="B237" s="51"/>
      <c r="C237" s="51"/>
      <c r="D237" s="51"/>
      <c r="E237" s="51"/>
    </row>
    <row r="238" spans="2:5">
      <c r="B238" s="51"/>
      <c r="C238" s="51"/>
      <c r="D238" s="51"/>
      <c r="E238" s="51"/>
    </row>
    <row r="239" spans="2:5">
      <c r="B239" s="51"/>
      <c r="C239" s="51"/>
      <c r="D239" s="51"/>
      <c r="E239" s="51"/>
    </row>
    <row r="240" spans="2:5">
      <c r="B240" s="51"/>
      <c r="C240" s="51"/>
      <c r="D240" s="51"/>
      <c r="E240" s="51"/>
    </row>
    <row r="241" spans="2:5">
      <c r="B241" s="51"/>
      <c r="C241" s="51"/>
      <c r="D241" s="51"/>
      <c r="E241" s="51"/>
    </row>
    <row r="242" spans="2:5">
      <c r="B242" s="51"/>
      <c r="C242" s="51"/>
      <c r="D242" s="51"/>
      <c r="E242" s="51"/>
    </row>
    <row r="243" spans="2:5">
      <c r="B243" s="51"/>
      <c r="C243" s="51"/>
      <c r="D243" s="51"/>
      <c r="E243" s="51"/>
    </row>
    <row r="244" spans="2:5">
      <c r="B244" s="51"/>
      <c r="C244" s="51"/>
      <c r="D244" s="51"/>
      <c r="E244" s="51"/>
    </row>
    <row r="245" spans="2:5">
      <c r="B245" s="51"/>
      <c r="C245" s="51"/>
      <c r="D245" s="51"/>
      <c r="E245" s="51"/>
    </row>
    <row r="246" spans="2:5">
      <c r="B246" s="51"/>
      <c r="C246" s="51"/>
      <c r="D246" s="51"/>
      <c r="E246" s="51"/>
    </row>
    <row r="247" spans="2:5">
      <c r="B247" s="51"/>
      <c r="C247" s="51"/>
      <c r="D247" s="51"/>
      <c r="E247" s="51"/>
    </row>
    <row r="248" spans="2:5">
      <c r="B248" s="51"/>
      <c r="C248" s="51"/>
      <c r="D248" s="51"/>
      <c r="E248" s="51"/>
    </row>
    <row r="249" spans="2:5">
      <c r="B249" s="51"/>
      <c r="C249" s="51"/>
      <c r="D249" s="51"/>
      <c r="E249" s="51"/>
    </row>
    <row r="250" spans="2:5">
      <c r="B250" s="51"/>
      <c r="C250" s="51"/>
      <c r="D250" s="51"/>
      <c r="E250" s="51"/>
    </row>
    <row r="251" spans="2:5">
      <c r="B251" s="51"/>
      <c r="C251" s="51"/>
      <c r="D251" s="51"/>
      <c r="E251" s="51"/>
    </row>
    <row r="252" spans="2:5">
      <c r="B252" s="51"/>
      <c r="C252" s="51"/>
      <c r="D252" s="51"/>
      <c r="E252" s="51"/>
    </row>
  </sheetData>
  <mergeCells count="16">
    <mergeCell ref="O23:V23"/>
    <mergeCell ref="C24:E24"/>
    <mergeCell ref="G24:I24"/>
    <mergeCell ref="K24:M24"/>
    <mergeCell ref="O24:P24"/>
    <mergeCell ref="Q24:R24"/>
    <mergeCell ref="S24:T24"/>
    <mergeCell ref="U24:V24"/>
    <mergeCell ref="B53:C53"/>
    <mergeCell ref="H53:I53"/>
    <mergeCell ref="A1:D1"/>
    <mergeCell ref="C2:K2"/>
    <mergeCell ref="E3:I3"/>
    <mergeCell ref="I4:J4"/>
    <mergeCell ref="B23:B25"/>
    <mergeCell ref="C23:F23"/>
  </mergeCells>
  <hyperlinks>
    <hyperlink ref="A1:B1" location="Index!A1" display="Return to Index (Table of Contents)"/>
  </hyperlinks>
  <pageMargins left="0.75" right="0.75" top="1" bottom="1" header="0.5" footer="0.5"/>
  <pageSetup scale="2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J374"/>
  <sheetViews>
    <sheetView zoomScaleNormal="100" workbookViewId="0">
      <selection sqref="A1:D1"/>
    </sheetView>
  </sheetViews>
  <sheetFormatPr defaultRowHeight="11.25"/>
  <cols>
    <col min="1" max="1" width="13" style="159" customWidth="1"/>
    <col min="2" max="2" width="6.42578125" style="159" customWidth="1"/>
    <col min="3" max="3" width="6.85546875" style="159" customWidth="1"/>
    <col min="4" max="4" width="6.5703125" style="159" customWidth="1"/>
    <col min="5" max="6" width="6.28515625" style="159" customWidth="1"/>
    <col min="7" max="20" width="6.42578125" style="159" customWidth="1"/>
    <col min="21" max="21" width="1.28515625" style="159" customWidth="1"/>
    <col min="22" max="22" width="7.5703125" style="160" customWidth="1"/>
    <col min="23" max="31" width="9.140625" style="159"/>
    <col min="32" max="32" width="9.85546875" style="159" bestFit="1" customWidth="1"/>
    <col min="33" max="35" width="9.28515625" style="159" bestFit="1" customWidth="1"/>
    <col min="36" max="16384" width="9.140625" style="159"/>
  </cols>
  <sheetData>
    <row r="1" spans="1:29" ht="15">
      <c r="A1" s="466" t="s">
        <v>486</v>
      </c>
      <c r="B1" s="466"/>
      <c r="C1" s="466"/>
      <c r="D1" s="466"/>
    </row>
    <row r="2" spans="1:29" ht="18.75">
      <c r="A2" s="416" t="s">
        <v>345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80"/>
      <c r="U2" s="380"/>
      <c r="V2" s="380"/>
      <c r="W2" s="379"/>
      <c r="X2" s="379"/>
      <c r="Y2" s="379"/>
      <c r="Z2" s="379"/>
      <c r="AA2" s="379"/>
      <c r="AB2" s="379"/>
      <c r="AC2" s="379"/>
    </row>
    <row r="3" spans="1:29" ht="15.75" customHeight="1">
      <c r="A3" s="417" t="s">
        <v>346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80"/>
      <c r="U3" s="380"/>
      <c r="V3" s="380"/>
      <c r="W3" s="379"/>
      <c r="X3" s="379"/>
      <c r="Y3" s="379"/>
      <c r="Z3" s="379"/>
      <c r="AA3" s="379"/>
      <c r="AB3" s="379"/>
      <c r="AC3" s="379"/>
    </row>
    <row r="4" spans="1:29" s="161" customFormat="1" ht="12" thickBot="1">
      <c r="A4" s="478" t="s">
        <v>347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381"/>
      <c r="V4" s="382"/>
      <c r="W4" s="383"/>
      <c r="X4" s="477" t="s">
        <v>430</v>
      </c>
      <c r="Y4" s="477"/>
      <c r="Z4" s="477"/>
      <c r="AA4" s="477"/>
      <c r="AB4" s="477"/>
      <c r="AC4" s="383"/>
    </row>
    <row r="5" spans="1:29" s="162" customFormat="1" ht="17.25" customHeight="1" thickBot="1">
      <c r="A5" s="384" t="s">
        <v>2</v>
      </c>
      <c r="B5" s="385" t="s">
        <v>348</v>
      </c>
      <c r="C5" s="385" t="s">
        <v>349</v>
      </c>
      <c r="D5" s="385" t="s">
        <v>350</v>
      </c>
      <c r="E5" s="385" t="s">
        <v>351</v>
      </c>
      <c r="F5" s="385" t="s">
        <v>352</v>
      </c>
      <c r="G5" s="385" t="s">
        <v>353</v>
      </c>
      <c r="H5" s="385" t="s">
        <v>354</v>
      </c>
      <c r="I5" s="385" t="s">
        <v>355</v>
      </c>
      <c r="J5" s="385" t="s">
        <v>356</v>
      </c>
      <c r="K5" s="385" t="s">
        <v>357</v>
      </c>
      <c r="L5" s="385" t="s">
        <v>358</v>
      </c>
      <c r="M5" s="385" t="s">
        <v>359</v>
      </c>
      <c r="N5" s="385" t="s">
        <v>360</v>
      </c>
      <c r="O5" s="385" t="s">
        <v>361</v>
      </c>
      <c r="P5" s="385" t="s">
        <v>362</v>
      </c>
      <c r="Q5" s="385" t="s">
        <v>363</v>
      </c>
      <c r="R5" s="385" t="s">
        <v>364</v>
      </c>
      <c r="S5" s="385" t="s">
        <v>365</v>
      </c>
      <c r="T5" s="386" t="s">
        <v>366</v>
      </c>
      <c r="U5" s="480" t="s">
        <v>367</v>
      </c>
      <c r="V5" s="481"/>
      <c r="W5" s="387"/>
      <c r="X5" s="388" t="s">
        <v>2</v>
      </c>
      <c r="Y5" s="389" t="s">
        <v>324</v>
      </c>
      <c r="Z5" s="390" t="s">
        <v>326</v>
      </c>
      <c r="AA5" s="390" t="s">
        <v>327</v>
      </c>
      <c r="AB5" s="391" t="s">
        <v>328</v>
      </c>
      <c r="AC5" s="387"/>
    </row>
    <row r="6" spans="1:29" s="161" customFormat="1" ht="14.25" customHeight="1" thickTop="1">
      <c r="A6" s="392" t="s">
        <v>324</v>
      </c>
      <c r="B6" s="392">
        <v>240539.87820841491</v>
      </c>
      <c r="C6" s="392">
        <v>235497.75819546718</v>
      </c>
      <c r="D6" s="392">
        <v>242325.65295590335</v>
      </c>
      <c r="E6" s="392">
        <v>148154.94028828491</v>
      </c>
      <c r="F6" s="392">
        <v>104298.53537155548</v>
      </c>
      <c r="G6" s="392">
        <v>254730.41637784656</v>
      </c>
      <c r="H6" s="392">
        <v>270813.53593637695</v>
      </c>
      <c r="I6" s="392">
        <v>268297.74485814641</v>
      </c>
      <c r="J6" s="392">
        <v>264242.0570867745</v>
      </c>
      <c r="K6" s="392">
        <v>257039.34370105548</v>
      </c>
      <c r="L6" s="392">
        <v>259235.75550658198</v>
      </c>
      <c r="M6" s="392">
        <v>264601.74371297762</v>
      </c>
      <c r="N6" s="392">
        <v>268603.52913168893</v>
      </c>
      <c r="O6" s="392">
        <v>251573.71522186266</v>
      </c>
      <c r="P6" s="392">
        <v>207292.03528188032</v>
      </c>
      <c r="Q6" s="392">
        <v>154903.42610177657</v>
      </c>
      <c r="R6" s="392">
        <v>109834.80741166411</v>
      </c>
      <c r="S6" s="392">
        <v>78444.036902272783</v>
      </c>
      <c r="T6" s="392">
        <v>82281.087749469531</v>
      </c>
      <c r="U6" s="482">
        <v>3962710.0000000005</v>
      </c>
      <c r="V6" s="483"/>
      <c r="W6" s="383"/>
      <c r="X6" s="393" t="s">
        <v>348</v>
      </c>
      <c r="Y6" s="394">
        <v>240539.87820841491</v>
      </c>
      <c r="Z6" s="395">
        <v>3572.5584685192621</v>
      </c>
      <c r="AA6" s="395">
        <v>2344.5375172128529</v>
      </c>
      <c r="AB6" s="396">
        <v>7801.6836387972071</v>
      </c>
      <c r="AC6" s="383"/>
    </row>
    <row r="7" spans="1:29" s="161" customFormat="1" ht="14.25" customHeight="1">
      <c r="A7" s="397" t="s">
        <v>368</v>
      </c>
      <c r="B7" s="397">
        <v>886.29596917703816</v>
      </c>
      <c r="C7" s="397">
        <v>798.33185711308477</v>
      </c>
      <c r="D7" s="397">
        <v>903.35922995657461</v>
      </c>
      <c r="E7" s="397">
        <v>624.87015884129789</v>
      </c>
      <c r="F7" s="397">
        <v>292.15667090081746</v>
      </c>
      <c r="G7" s="397">
        <v>604.78476627725297</v>
      </c>
      <c r="H7" s="397">
        <v>753.51180249702611</v>
      </c>
      <c r="I7" s="397">
        <v>799.3752576771235</v>
      </c>
      <c r="J7" s="397">
        <v>853.17755853315725</v>
      </c>
      <c r="K7" s="397">
        <v>874.63720678509662</v>
      </c>
      <c r="L7" s="397">
        <v>986.81659756820716</v>
      </c>
      <c r="M7" s="397">
        <v>1139.805835945519</v>
      </c>
      <c r="N7" s="397">
        <v>1328.9435719734313</v>
      </c>
      <c r="O7" s="397">
        <v>1404.2011574494936</v>
      </c>
      <c r="P7" s="397">
        <v>1309.9884167205885</v>
      </c>
      <c r="Q7" s="397">
        <v>1055.3012552532955</v>
      </c>
      <c r="R7" s="397">
        <v>735.0774624434614</v>
      </c>
      <c r="S7" s="397">
        <v>516.85735673116233</v>
      </c>
      <c r="T7" s="397">
        <v>457.50786815637451</v>
      </c>
      <c r="U7" s="398"/>
      <c r="V7" s="397">
        <v>16325.000000000005</v>
      </c>
      <c r="W7" s="383"/>
      <c r="X7" s="393" t="s">
        <v>349</v>
      </c>
      <c r="Y7" s="394">
        <v>235497.75819546718</v>
      </c>
      <c r="Z7" s="395">
        <v>3907.0098712764193</v>
      </c>
      <c r="AA7" s="395">
        <v>1991.1792683538335</v>
      </c>
      <c r="AB7" s="396">
        <v>7606.8769649359283</v>
      </c>
      <c r="AC7" s="383"/>
    </row>
    <row r="8" spans="1:29" s="161" customFormat="1" ht="12.6" customHeight="1">
      <c r="A8" s="397" t="s">
        <v>326</v>
      </c>
      <c r="B8" s="399">
        <v>3572.5584685192621</v>
      </c>
      <c r="C8" s="399">
        <v>3907.0098712764193</v>
      </c>
      <c r="D8" s="399">
        <v>4374.9500725744811</v>
      </c>
      <c r="E8" s="399">
        <v>3174.2142695323532</v>
      </c>
      <c r="F8" s="397">
        <v>5662.7005758498326</v>
      </c>
      <c r="G8" s="397">
        <v>13815.508284841491</v>
      </c>
      <c r="H8" s="397">
        <v>6397.9376860938155</v>
      </c>
      <c r="I8" s="397">
        <v>5077.2203652301214</v>
      </c>
      <c r="J8" s="397">
        <v>4506.4506468132631</v>
      </c>
      <c r="K8" s="397">
        <v>4432.1437967895554</v>
      </c>
      <c r="L8" s="397">
        <v>4797.2679119126551</v>
      </c>
      <c r="M8" s="397">
        <v>5235.0308143918783</v>
      </c>
      <c r="N8" s="397">
        <v>5590.7055198497592</v>
      </c>
      <c r="O8" s="397">
        <v>5169.2970245603474</v>
      </c>
      <c r="P8" s="397">
        <v>4239.1567481949605</v>
      </c>
      <c r="Q8" s="397">
        <v>3078.1748487665859</v>
      </c>
      <c r="R8" s="397">
        <v>2286.9719611372202</v>
      </c>
      <c r="S8" s="397">
        <v>1607.0586676527237</v>
      </c>
      <c r="T8" s="397">
        <v>1815.6424660132939</v>
      </c>
      <c r="U8" s="398"/>
      <c r="V8" s="397">
        <v>88740</v>
      </c>
      <c r="W8" s="383"/>
      <c r="X8" s="393" t="s">
        <v>350</v>
      </c>
      <c r="Y8" s="394">
        <v>242325.65295590335</v>
      </c>
      <c r="Z8" s="395">
        <v>4374.9500725744811</v>
      </c>
      <c r="AA8" s="395">
        <v>2173.034092612013</v>
      </c>
      <c r="AB8" s="396">
        <v>8029.6052899686056</v>
      </c>
      <c r="AC8" s="383"/>
    </row>
    <row r="9" spans="1:29" ht="12.6" customHeight="1">
      <c r="A9" s="397" t="s">
        <v>369</v>
      </c>
      <c r="B9" s="397">
        <v>21550.157074508916</v>
      </c>
      <c r="C9" s="397">
        <v>23993.561382782907</v>
      </c>
      <c r="D9" s="397">
        <v>26405.305396168802</v>
      </c>
      <c r="E9" s="397">
        <v>16444.778847780472</v>
      </c>
      <c r="F9" s="397">
        <v>9228.3572221634877</v>
      </c>
      <c r="G9" s="397">
        <v>20222.622400012613</v>
      </c>
      <c r="H9" s="397">
        <v>21844.40686121603</v>
      </c>
      <c r="I9" s="397">
        <v>22896.733974859217</v>
      </c>
      <c r="J9" s="397">
        <v>24878.74355983494</v>
      </c>
      <c r="K9" s="397">
        <v>26606.044615196053</v>
      </c>
      <c r="L9" s="397">
        <v>28462.627558520231</v>
      </c>
      <c r="M9" s="397">
        <v>29331.064305612002</v>
      </c>
      <c r="N9" s="397">
        <v>29509.257666787253</v>
      </c>
      <c r="O9" s="397">
        <v>26775.502562011337</v>
      </c>
      <c r="P9" s="397">
        <v>21104.961018591952</v>
      </c>
      <c r="Q9" s="397">
        <v>15266.053743654167</v>
      </c>
      <c r="R9" s="397">
        <v>10662.888127520204</v>
      </c>
      <c r="S9" s="397">
        <v>7554.5314500466211</v>
      </c>
      <c r="T9" s="397">
        <v>8787.4022327328239</v>
      </c>
      <c r="U9" s="398"/>
      <c r="V9" s="397">
        <v>391525</v>
      </c>
      <c r="W9" s="379"/>
      <c r="X9" s="393" t="s">
        <v>351</v>
      </c>
      <c r="Y9" s="394">
        <v>148154.94028828491</v>
      </c>
      <c r="Z9" s="395">
        <v>3174.2142695323532</v>
      </c>
      <c r="AA9" s="395">
        <v>1402.2786877297249</v>
      </c>
      <c r="AB9" s="396">
        <v>4717.8860996457579</v>
      </c>
      <c r="AC9" s="379"/>
    </row>
    <row r="10" spans="1:29" ht="12.6" customHeight="1">
      <c r="A10" s="397" t="s">
        <v>370</v>
      </c>
      <c r="B10" s="397">
        <v>2134.7713000027948</v>
      </c>
      <c r="C10" s="397">
        <v>1983.3618596279759</v>
      </c>
      <c r="D10" s="397">
        <v>2102.2446197633512</v>
      </c>
      <c r="E10" s="397">
        <v>1339.2773361134641</v>
      </c>
      <c r="F10" s="397">
        <v>952.30709038891507</v>
      </c>
      <c r="G10" s="397">
        <v>2136.2977972780805</v>
      </c>
      <c r="H10" s="397">
        <v>2045.472137673913</v>
      </c>
      <c r="I10" s="397">
        <v>2174.5722826820493</v>
      </c>
      <c r="J10" s="397">
        <v>2201.1718168375451</v>
      </c>
      <c r="K10" s="397">
        <v>2129.253230880136</v>
      </c>
      <c r="L10" s="397">
        <v>2400.9462142152533</v>
      </c>
      <c r="M10" s="397">
        <v>2562.8885006570063</v>
      </c>
      <c r="N10" s="397">
        <v>3054.4512250534158</v>
      </c>
      <c r="O10" s="397">
        <v>2977.2951074919129</v>
      </c>
      <c r="P10" s="397">
        <v>2617.2680448942606</v>
      </c>
      <c r="Q10" s="397">
        <v>1780.1463814110512</v>
      </c>
      <c r="R10" s="397">
        <v>1227.4322829028627</v>
      </c>
      <c r="S10" s="397">
        <v>866.29895447809167</v>
      </c>
      <c r="T10" s="397">
        <v>809.54381764792208</v>
      </c>
      <c r="U10" s="398"/>
      <c r="V10" s="397">
        <v>37495.000000000007</v>
      </c>
      <c r="W10" s="379"/>
      <c r="X10" s="393" t="s">
        <v>352</v>
      </c>
      <c r="Y10" s="394">
        <v>104298.53537155548</v>
      </c>
      <c r="Z10" s="395">
        <v>5662.7005758498326</v>
      </c>
      <c r="AA10" s="395">
        <v>838.97618541780457</v>
      </c>
      <c r="AB10" s="396">
        <v>2978.6483967355789</v>
      </c>
      <c r="AC10" s="379"/>
    </row>
    <row r="11" spans="1:29" ht="12.6" customHeight="1">
      <c r="A11" s="397" t="s">
        <v>371</v>
      </c>
      <c r="B11" s="397">
        <v>2718.3726376439777</v>
      </c>
      <c r="C11" s="397">
        <v>2947.4262038869083</v>
      </c>
      <c r="D11" s="397">
        <v>3428.5067300178453</v>
      </c>
      <c r="E11" s="397">
        <v>2059.4366823661394</v>
      </c>
      <c r="F11" s="397">
        <v>1105.1957445622847</v>
      </c>
      <c r="G11" s="397">
        <v>2311.4158565839284</v>
      </c>
      <c r="H11" s="397">
        <v>2417.7911724555406</v>
      </c>
      <c r="I11" s="397">
        <v>3103.6281586123446</v>
      </c>
      <c r="J11" s="397">
        <v>3119.0822696025571</v>
      </c>
      <c r="K11" s="397">
        <v>3506.7751910774059</v>
      </c>
      <c r="L11" s="397">
        <v>3540.2914039572634</v>
      </c>
      <c r="M11" s="397">
        <v>3930.1840451765224</v>
      </c>
      <c r="N11" s="397">
        <v>3893.7651867388695</v>
      </c>
      <c r="O11" s="397">
        <v>3723.8853383532469</v>
      </c>
      <c r="P11" s="397">
        <v>2964.6116041291848</v>
      </c>
      <c r="Q11" s="397">
        <v>2063.0540263285275</v>
      </c>
      <c r="R11" s="397">
        <v>1473.3854734247461</v>
      </c>
      <c r="S11" s="397">
        <v>889.77991705862314</v>
      </c>
      <c r="T11" s="397">
        <v>878.41235802408687</v>
      </c>
      <c r="U11" s="398"/>
      <c r="V11" s="397">
        <v>50075</v>
      </c>
      <c r="W11" s="379"/>
      <c r="X11" s="393" t="s">
        <v>353</v>
      </c>
      <c r="Y11" s="394">
        <v>254730.41637784656</v>
      </c>
      <c r="Z11" s="395">
        <v>13815.508284841491</v>
      </c>
      <c r="AA11" s="395">
        <v>1881.5865435986996</v>
      </c>
      <c r="AB11" s="396">
        <v>6825.4534759135804</v>
      </c>
      <c r="AC11" s="379"/>
    </row>
    <row r="12" spans="1:29" ht="12.6" customHeight="1">
      <c r="A12" s="397" t="s">
        <v>372</v>
      </c>
      <c r="B12" s="397">
        <v>3401.7424871805342</v>
      </c>
      <c r="C12" s="397">
        <v>3086.9468395958224</v>
      </c>
      <c r="D12" s="397">
        <v>3287.6729916089021</v>
      </c>
      <c r="E12" s="397">
        <v>2140.1025236440569</v>
      </c>
      <c r="F12" s="397">
        <v>1441.0550947171482</v>
      </c>
      <c r="G12" s="397">
        <v>2885.2950184731303</v>
      </c>
      <c r="H12" s="397">
        <v>3102.2556109411789</v>
      </c>
      <c r="I12" s="397">
        <v>3402.8400041491145</v>
      </c>
      <c r="J12" s="397">
        <v>3253.72680980723</v>
      </c>
      <c r="K12" s="397">
        <v>3294.5106804135248</v>
      </c>
      <c r="L12" s="397">
        <v>3803.9032327622672</v>
      </c>
      <c r="M12" s="397">
        <v>4378.6174273149418</v>
      </c>
      <c r="N12" s="397">
        <v>5024.5185324318909</v>
      </c>
      <c r="O12" s="397">
        <v>5247.0759030681693</v>
      </c>
      <c r="P12" s="397">
        <v>4800.4018943915225</v>
      </c>
      <c r="Q12" s="397">
        <v>3955.0831035644051</v>
      </c>
      <c r="R12" s="397">
        <v>2796.3697948172062</v>
      </c>
      <c r="S12" s="397">
        <v>1942.8659727677937</v>
      </c>
      <c r="T12" s="397">
        <v>1655.0160783511687</v>
      </c>
      <c r="U12" s="398"/>
      <c r="V12" s="397">
        <v>62900.000000000015</v>
      </c>
      <c r="W12" s="379"/>
      <c r="X12" s="393" t="s">
        <v>354</v>
      </c>
      <c r="Y12" s="394">
        <v>270813.53593637695</v>
      </c>
      <c r="Z12" s="395">
        <v>6397.9376860938155</v>
      </c>
      <c r="AA12" s="395">
        <v>2170.8624194221688</v>
      </c>
      <c r="AB12" s="396">
        <v>7274.6957274185988</v>
      </c>
      <c r="AC12" s="379"/>
    </row>
    <row r="13" spans="1:29" ht="12.6" customHeight="1">
      <c r="A13" s="397" t="s">
        <v>373</v>
      </c>
      <c r="B13" s="397">
        <v>1044.7018154471064</v>
      </c>
      <c r="C13" s="397">
        <v>1137.4834130118213</v>
      </c>
      <c r="D13" s="397">
        <v>1269.2214200976841</v>
      </c>
      <c r="E13" s="397">
        <v>765.47977274541518</v>
      </c>
      <c r="F13" s="397">
        <v>364.82258776720954</v>
      </c>
      <c r="G13" s="397">
        <v>834.83889677441846</v>
      </c>
      <c r="H13" s="397">
        <v>883.59453057425196</v>
      </c>
      <c r="I13" s="397">
        <v>1070.1046596870015</v>
      </c>
      <c r="J13" s="397">
        <v>1059.349833653911</v>
      </c>
      <c r="K13" s="397">
        <v>1163.3500615541914</v>
      </c>
      <c r="L13" s="397">
        <v>1330.9164445987449</v>
      </c>
      <c r="M13" s="397">
        <v>1460.2514284109225</v>
      </c>
      <c r="N13" s="397">
        <v>1620.2891252183911</v>
      </c>
      <c r="O13" s="397">
        <v>1792.3126095373232</v>
      </c>
      <c r="P13" s="397">
        <v>1696.5238385815503</v>
      </c>
      <c r="Q13" s="397">
        <v>1313.0094450466422</v>
      </c>
      <c r="R13" s="397">
        <v>883.51291876630546</v>
      </c>
      <c r="S13" s="397">
        <v>573.65273439413772</v>
      </c>
      <c r="T13" s="397">
        <v>516.58446413297304</v>
      </c>
      <c r="U13" s="398"/>
      <c r="V13" s="397">
        <v>20779.999999999996</v>
      </c>
      <c r="W13" s="379"/>
      <c r="X13" s="393" t="s">
        <v>355</v>
      </c>
      <c r="Y13" s="394">
        <v>268297.74485814641</v>
      </c>
      <c r="Z13" s="395">
        <v>5077.2203652301214</v>
      </c>
      <c r="AA13" s="395">
        <v>2423.1702988829452</v>
      </c>
      <c r="AB13" s="396">
        <v>7393.5017001719689</v>
      </c>
      <c r="AC13" s="379"/>
    </row>
    <row r="14" spans="1:29" ht="12.6" customHeight="1">
      <c r="A14" s="397" t="s">
        <v>374</v>
      </c>
      <c r="B14" s="397">
        <v>834.15319994421156</v>
      </c>
      <c r="C14" s="397">
        <v>809.27232991790095</v>
      </c>
      <c r="D14" s="397">
        <v>995.54158370850575</v>
      </c>
      <c r="E14" s="397">
        <v>659.0740469334828</v>
      </c>
      <c r="F14" s="397">
        <v>331.83197251198902</v>
      </c>
      <c r="G14" s="397">
        <v>727.94319131760801</v>
      </c>
      <c r="H14" s="397">
        <v>870.36301986937826</v>
      </c>
      <c r="I14" s="397">
        <v>859.06458998793221</v>
      </c>
      <c r="J14" s="397">
        <v>1013.8197328302831</v>
      </c>
      <c r="K14" s="397">
        <v>1015.7369265513961</v>
      </c>
      <c r="L14" s="397">
        <v>1322.3294832176955</v>
      </c>
      <c r="M14" s="397">
        <v>1569.4784811890324</v>
      </c>
      <c r="N14" s="397">
        <v>1993.9090002140399</v>
      </c>
      <c r="O14" s="397">
        <v>2374.5737716186927</v>
      </c>
      <c r="P14" s="397">
        <v>2254.441732020256</v>
      </c>
      <c r="Q14" s="397">
        <v>1879.0898300187835</v>
      </c>
      <c r="R14" s="397">
        <v>1219.2151653959884</v>
      </c>
      <c r="S14" s="397">
        <v>848.11507279252191</v>
      </c>
      <c r="T14" s="397">
        <v>777.04686996030307</v>
      </c>
      <c r="U14" s="398"/>
      <c r="V14" s="397">
        <v>22355.000000000004</v>
      </c>
      <c r="W14" s="379"/>
      <c r="X14" s="393" t="s">
        <v>356</v>
      </c>
      <c r="Y14" s="394">
        <v>264242.0570867745</v>
      </c>
      <c r="Z14" s="395">
        <v>4506.4506468132631</v>
      </c>
      <c r="AA14" s="395">
        <v>2398.6705477464361</v>
      </c>
      <c r="AB14" s="396">
        <v>7519.6602181432636</v>
      </c>
      <c r="AC14" s="379"/>
    </row>
    <row r="15" spans="1:29" ht="12.6" customHeight="1">
      <c r="A15" s="397" t="s">
        <v>375</v>
      </c>
      <c r="B15" s="397">
        <v>10160.161508604913</v>
      </c>
      <c r="C15" s="397">
        <v>10326.050543181724</v>
      </c>
      <c r="D15" s="397">
        <v>10721.251903109698</v>
      </c>
      <c r="E15" s="397">
        <v>6261.896358556186</v>
      </c>
      <c r="F15" s="397">
        <v>3572.9263171559378</v>
      </c>
      <c r="G15" s="397">
        <v>8356.3370424985278</v>
      </c>
      <c r="H15" s="397">
        <v>10048.439442728497</v>
      </c>
      <c r="I15" s="397">
        <v>10584.736918835797</v>
      </c>
      <c r="J15" s="397">
        <v>11331.000047024587</v>
      </c>
      <c r="K15" s="397">
        <v>11236.40673767754</v>
      </c>
      <c r="L15" s="397">
        <v>11234.243390010393</v>
      </c>
      <c r="M15" s="397">
        <v>11367.477220319353</v>
      </c>
      <c r="N15" s="397">
        <v>11424.655227648738</v>
      </c>
      <c r="O15" s="397">
        <v>11526.264522337162</v>
      </c>
      <c r="P15" s="397">
        <v>9795.6962894222706</v>
      </c>
      <c r="Q15" s="397">
        <v>7222.8273336304455</v>
      </c>
      <c r="R15" s="397">
        <v>4735.6185578744216</v>
      </c>
      <c r="S15" s="397">
        <v>3292.8760138583712</v>
      </c>
      <c r="T15" s="397">
        <v>3201.1346255254266</v>
      </c>
      <c r="U15" s="398"/>
      <c r="V15" s="397">
        <v>166399.99999999997</v>
      </c>
      <c r="W15" s="379"/>
      <c r="X15" s="393" t="s">
        <v>357</v>
      </c>
      <c r="Y15" s="394">
        <v>257039.34370105548</v>
      </c>
      <c r="Z15" s="395">
        <v>4432.1437967895554</v>
      </c>
      <c r="AA15" s="395">
        <v>2428.195182087813</v>
      </c>
      <c r="AB15" s="396">
        <v>7106.7801094249608</v>
      </c>
      <c r="AC15" s="379"/>
    </row>
    <row r="16" spans="1:29" ht="12.6" customHeight="1">
      <c r="A16" s="397" t="s">
        <v>376</v>
      </c>
      <c r="B16" s="397">
        <v>5671.8269923193557</v>
      </c>
      <c r="C16" s="397">
        <v>5544.3382577390039</v>
      </c>
      <c r="D16" s="397">
        <v>6204.9512928229915</v>
      </c>
      <c r="E16" s="397">
        <v>4057.9114436101381</v>
      </c>
      <c r="F16" s="397">
        <v>2401.0194908450658</v>
      </c>
      <c r="G16" s="397">
        <v>5202.8076581267051</v>
      </c>
      <c r="H16" s="397">
        <v>5209.2912548866552</v>
      </c>
      <c r="I16" s="397">
        <v>5735.4995543223349</v>
      </c>
      <c r="J16" s="397">
        <v>5631.6981775271706</v>
      </c>
      <c r="K16" s="397">
        <v>5957.4230749691305</v>
      </c>
      <c r="L16" s="397">
        <v>6623.2921597354016</v>
      </c>
      <c r="M16" s="397">
        <v>7567.6723474890341</v>
      </c>
      <c r="N16" s="397">
        <v>8441.0097573062703</v>
      </c>
      <c r="O16" s="397">
        <v>8856.6950940310235</v>
      </c>
      <c r="P16" s="397">
        <v>8054.3857578040625</v>
      </c>
      <c r="Q16" s="397">
        <v>6638.5573722335657</v>
      </c>
      <c r="R16" s="397">
        <v>4879.4872359097299</v>
      </c>
      <c r="S16" s="397">
        <v>3378.0686594952103</v>
      </c>
      <c r="T16" s="397">
        <v>3329.0644188271463</v>
      </c>
      <c r="U16" s="398"/>
      <c r="V16" s="397">
        <v>109384.99999999999</v>
      </c>
      <c r="W16" s="379"/>
      <c r="X16" s="393" t="s">
        <v>358</v>
      </c>
      <c r="Y16" s="394">
        <v>259235.75550658198</v>
      </c>
      <c r="Z16" s="395">
        <v>4797.2679119126551</v>
      </c>
      <c r="AA16" s="395">
        <v>2784.342393038205</v>
      </c>
      <c r="AB16" s="396">
        <v>7717.0215163131961</v>
      </c>
      <c r="AC16" s="379"/>
    </row>
    <row r="17" spans="1:36" ht="12.6" customHeight="1">
      <c r="A17" s="397" t="s">
        <v>377</v>
      </c>
      <c r="B17" s="397">
        <v>107.57613719622584</v>
      </c>
      <c r="C17" s="397">
        <v>75.26209668595969</v>
      </c>
      <c r="D17" s="397">
        <v>105.35112015932138</v>
      </c>
      <c r="E17" s="397">
        <v>68.679198420964767</v>
      </c>
      <c r="F17" s="397">
        <v>24.491952251687476</v>
      </c>
      <c r="G17" s="397">
        <v>57.347973302059728</v>
      </c>
      <c r="H17" s="397">
        <v>72.108538912272806</v>
      </c>
      <c r="I17" s="397">
        <v>100.06269047562915</v>
      </c>
      <c r="J17" s="397">
        <v>83.659853191094825</v>
      </c>
      <c r="K17" s="397">
        <v>111.10955035481597</v>
      </c>
      <c r="L17" s="397">
        <v>131.89735470122011</v>
      </c>
      <c r="M17" s="397">
        <v>156.47575793794357</v>
      </c>
      <c r="N17" s="397">
        <v>183.78501958641493</v>
      </c>
      <c r="O17" s="397">
        <v>185.43396717351553</v>
      </c>
      <c r="P17" s="397">
        <v>164.22308050256703</v>
      </c>
      <c r="Q17" s="397">
        <v>120.93303861956441</v>
      </c>
      <c r="R17" s="397">
        <v>80.943022245929939</v>
      </c>
      <c r="S17" s="397">
        <v>63.709883266334984</v>
      </c>
      <c r="T17" s="397">
        <v>81.949765016477798</v>
      </c>
      <c r="U17" s="398"/>
      <c r="V17" s="397">
        <v>1975.0000000000005</v>
      </c>
      <c r="W17" s="379"/>
      <c r="X17" s="393" t="s">
        <v>359</v>
      </c>
      <c r="Y17" s="394">
        <v>264601.74371297762</v>
      </c>
      <c r="Z17" s="395">
        <v>5235.0308143918783</v>
      </c>
      <c r="AA17" s="395">
        <v>3382.1127667158344</v>
      </c>
      <c r="AB17" s="396">
        <v>7870.5091903860257</v>
      </c>
      <c r="AC17" s="379"/>
    </row>
    <row r="18" spans="1:36" ht="12.6" customHeight="1">
      <c r="A18" s="397" t="s">
        <v>378</v>
      </c>
      <c r="B18" s="397">
        <v>317.29287622577402</v>
      </c>
      <c r="C18" s="397">
        <v>314.65776435421128</v>
      </c>
      <c r="D18" s="397">
        <v>401.21440192744728</v>
      </c>
      <c r="E18" s="397">
        <v>246.87069491894891</v>
      </c>
      <c r="F18" s="397">
        <v>117.06612814012766</v>
      </c>
      <c r="G18" s="397">
        <v>248.64608403908167</v>
      </c>
      <c r="H18" s="397">
        <v>281.58030452407394</v>
      </c>
      <c r="I18" s="397">
        <v>345.32779708448811</v>
      </c>
      <c r="J18" s="397">
        <v>364.53712738000235</v>
      </c>
      <c r="K18" s="397">
        <v>358.20131134851164</v>
      </c>
      <c r="L18" s="397">
        <v>447.4860137075375</v>
      </c>
      <c r="M18" s="397">
        <v>506.39218493754805</v>
      </c>
      <c r="N18" s="397">
        <v>648.68535631302177</v>
      </c>
      <c r="O18" s="397">
        <v>688.88521530659875</v>
      </c>
      <c r="P18" s="397">
        <v>676.90074082790284</v>
      </c>
      <c r="Q18" s="397">
        <v>528.31729072929886</v>
      </c>
      <c r="R18" s="397">
        <v>404.77539699818271</v>
      </c>
      <c r="S18" s="397">
        <v>254.77318995150986</v>
      </c>
      <c r="T18" s="397">
        <v>273.39012128573347</v>
      </c>
      <c r="U18" s="398"/>
      <c r="V18" s="397">
        <v>7425.0000000000018</v>
      </c>
      <c r="W18" s="379"/>
      <c r="X18" s="393" t="s">
        <v>360</v>
      </c>
      <c r="Y18" s="394">
        <v>268603.52913168893</v>
      </c>
      <c r="Z18" s="395">
        <v>5590.7055198497592</v>
      </c>
      <c r="AA18" s="395">
        <v>4175.2983134783635</v>
      </c>
      <c r="AB18" s="396">
        <v>8358.9782239424749</v>
      </c>
      <c r="AC18" s="379"/>
    </row>
    <row r="19" spans="1:36" ht="12.6" customHeight="1">
      <c r="A19" s="397" t="s">
        <v>379</v>
      </c>
      <c r="B19" s="397">
        <v>391.51982698402509</v>
      </c>
      <c r="C19" s="397">
        <v>403.90314333731533</v>
      </c>
      <c r="D19" s="397">
        <v>435.29627221187667</v>
      </c>
      <c r="E19" s="397">
        <v>316.05882787009421</v>
      </c>
      <c r="F19" s="397">
        <v>161.22582058767603</v>
      </c>
      <c r="G19" s="397">
        <v>278.43472358084847</v>
      </c>
      <c r="H19" s="397">
        <v>358.49774013902771</v>
      </c>
      <c r="I19" s="397">
        <v>401.00624351429559</v>
      </c>
      <c r="J19" s="397">
        <v>383.46069943857754</v>
      </c>
      <c r="K19" s="397">
        <v>390.50076682961418</v>
      </c>
      <c r="L19" s="397">
        <v>449.70183698272893</v>
      </c>
      <c r="M19" s="397">
        <v>501.88126643921555</v>
      </c>
      <c r="N19" s="397">
        <v>578.57971185409917</v>
      </c>
      <c r="O19" s="397">
        <v>604.90049045288299</v>
      </c>
      <c r="P19" s="397">
        <v>542.34162443768355</v>
      </c>
      <c r="Q19" s="397">
        <v>399.12587079829541</v>
      </c>
      <c r="R19" s="397">
        <v>303.583232578251</v>
      </c>
      <c r="S19" s="397">
        <v>181.92446664601303</v>
      </c>
      <c r="T19" s="397">
        <v>183.05743531747905</v>
      </c>
      <c r="U19" s="398"/>
      <c r="V19" s="397">
        <v>7264.9999999999991</v>
      </c>
      <c r="W19" s="379"/>
      <c r="X19" s="393" t="s">
        <v>361</v>
      </c>
      <c r="Y19" s="394">
        <v>251573.71522186266</v>
      </c>
      <c r="Z19" s="395">
        <v>5169.2970245603474</v>
      </c>
      <c r="AA19" s="395">
        <v>4586.5333612259328</v>
      </c>
      <c r="AB19" s="396">
        <v>7781.5025586837119</v>
      </c>
      <c r="AC19" s="379"/>
    </row>
    <row r="20" spans="1:36" ht="12.6" customHeight="1">
      <c r="A20" s="397" t="s">
        <v>380</v>
      </c>
      <c r="B20" s="397">
        <v>1504.2055235023408</v>
      </c>
      <c r="C20" s="397">
        <v>1657.6060882784241</v>
      </c>
      <c r="D20" s="397">
        <v>1703.8779228289593</v>
      </c>
      <c r="E20" s="397">
        <v>1027.8769751369098</v>
      </c>
      <c r="F20" s="397">
        <v>566.0873184001847</v>
      </c>
      <c r="G20" s="397">
        <v>1228.5166660966026</v>
      </c>
      <c r="H20" s="397">
        <v>1419.0165190084049</v>
      </c>
      <c r="I20" s="397">
        <v>1481.4175183024906</v>
      </c>
      <c r="J20" s="397">
        <v>1541.1463836545822</v>
      </c>
      <c r="K20" s="397">
        <v>1712.8768880729851</v>
      </c>
      <c r="L20" s="397">
        <v>1717.1835192156741</v>
      </c>
      <c r="M20" s="397">
        <v>1770.0138882540887</v>
      </c>
      <c r="N20" s="397">
        <v>1683.9554137286173</v>
      </c>
      <c r="O20" s="397">
        <v>1357.8868812447531</v>
      </c>
      <c r="P20" s="397">
        <v>1092.5623540794743</v>
      </c>
      <c r="Q20" s="397">
        <v>723.83807442711202</v>
      </c>
      <c r="R20" s="397">
        <v>603.29237447106027</v>
      </c>
      <c r="S20" s="397">
        <v>420.95596875301368</v>
      </c>
      <c r="T20" s="397">
        <v>517.6837225443154</v>
      </c>
      <c r="U20" s="398"/>
      <c r="V20" s="397">
        <v>23729.999999999996</v>
      </c>
      <c r="W20" s="379"/>
      <c r="X20" s="393" t="s">
        <v>362</v>
      </c>
      <c r="Y20" s="394">
        <v>207292.03528188032</v>
      </c>
      <c r="Z20" s="395">
        <v>4239.1567481949605</v>
      </c>
      <c r="AA20" s="395">
        <v>4178.0795845086977</v>
      </c>
      <c r="AB20" s="396">
        <v>6758.5576760807708</v>
      </c>
      <c r="AC20" s="379"/>
    </row>
    <row r="21" spans="1:36" ht="12.6" customHeight="1">
      <c r="A21" s="397" t="s">
        <v>381</v>
      </c>
      <c r="B21" s="397">
        <v>12250.411449038442</v>
      </c>
      <c r="C21" s="397">
        <v>11412.231328471013</v>
      </c>
      <c r="D21" s="397">
        <v>12633.86305601359</v>
      </c>
      <c r="E21" s="397">
        <v>7696.7084492357999</v>
      </c>
      <c r="F21" s="397">
        <v>4995.8231616365965</v>
      </c>
      <c r="G21" s="397">
        <v>11823.896453004698</v>
      </c>
      <c r="H21" s="397">
        <v>11870.505235565335</v>
      </c>
      <c r="I21" s="397">
        <v>12005.128391905297</v>
      </c>
      <c r="J21" s="397">
        <v>11972.367479167628</v>
      </c>
      <c r="K21" s="397">
        <v>12270.065234977383</v>
      </c>
      <c r="L21" s="397">
        <v>13042.311353135072</v>
      </c>
      <c r="M21" s="397">
        <v>14060.076775481532</v>
      </c>
      <c r="N21" s="397">
        <v>15127.66988350027</v>
      </c>
      <c r="O21" s="397">
        <v>15092.559509826729</v>
      </c>
      <c r="P21" s="397">
        <v>13123.791690709897</v>
      </c>
      <c r="Q21" s="397">
        <v>10228.013328910823</v>
      </c>
      <c r="R21" s="397">
        <v>7547.6224693091481</v>
      </c>
      <c r="S21" s="397">
        <v>5471.3562916443125</v>
      </c>
      <c r="T21" s="397">
        <v>5750.598458466452</v>
      </c>
      <c r="U21" s="398"/>
      <c r="V21" s="397">
        <v>208374.99999999997</v>
      </c>
      <c r="W21" s="379"/>
      <c r="X21" s="393" t="s">
        <v>363</v>
      </c>
      <c r="Y21" s="394">
        <v>154903.42610177657</v>
      </c>
      <c r="Z21" s="395">
        <v>3078.1748487665859</v>
      </c>
      <c r="AA21" s="395">
        <v>3150.0330035040997</v>
      </c>
      <c r="AB21" s="396">
        <v>5171.2557026630575</v>
      </c>
      <c r="AC21" s="379"/>
    </row>
    <row r="22" spans="1:36" ht="12.6" customHeight="1">
      <c r="A22" s="397" t="s">
        <v>382</v>
      </c>
      <c r="B22" s="397">
        <v>1517.123804019531</v>
      </c>
      <c r="C22" s="397">
        <v>1315.8871234432424</v>
      </c>
      <c r="D22" s="397">
        <v>1515.9314741023627</v>
      </c>
      <c r="E22" s="397">
        <v>921.99438587094937</v>
      </c>
      <c r="F22" s="397">
        <v>506.53649430008659</v>
      </c>
      <c r="G22" s="397">
        <v>1156.8666214284297</v>
      </c>
      <c r="H22" s="397">
        <v>1267.326292805204</v>
      </c>
      <c r="I22" s="397">
        <v>1251.8147402708296</v>
      </c>
      <c r="J22" s="397">
        <v>1286.5343958315775</v>
      </c>
      <c r="K22" s="397">
        <v>1357.0017862171812</v>
      </c>
      <c r="L22" s="397">
        <v>1510.0545151497906</v>
      </c>
      <c r="M22" s="397">
        <v>1499.2103725221079</v>
      </c>
      <c r="N22" s="397">
        <v>1608.2779126304254</v>
      </c>
      <c r="O22" s="397">
        <v>1587.9972557167364</v>
      </c>
      <c r="P22" s="397">
        <v>1381.9805272648646</v>
      </c>
      <c r="Q22" s="397">
        <v>1078.0949183925677</v>
      </c>
      <c r="R22" s="397">
        <v>679.61963149000997</v>
      </c>
      <c r="S22" s="397">
        <v>450.02746466599672</v>
      </c>
      <c r="T22" s="397">
        <v>312.72028387810798</v>
      </c>
      <c r="U22" s="398"/>
      <c r="V22" s="397">
        <v>22205.000000000004</v>
      </c>
      <c r="W22" s="379"/>
      <c r="X22" s="393" t="s">
        <v>364</v>
      </c>
      <c r="Y22" s="394">
        <v>109834.80741166411</v>
      </c>
      <c r="Z22" s="395">
        <v>2286.9719611372202</v>
      </c>
      <c r="AA22" s="395">
        <v>2057.6918850593493</v>
      </c>
      <c r="AB22" s="396">
        <v>3664.1277384180962</v>
      </c>
      <c r="AC22" s="379"/>
    </row>
    <row r="23" spans="1:36" ht="12.6" customHeight="1">
      <c r="A23" s="397" t="s">
        <v>383</v>
      </c>
      <c r="B23" s="397">
        <v>4207.7341036614125</v>
      </c>
      <c r="C23" s="397">
        <v>4180.184874340569</v>
      </c>
      <c r="D23" s="397">
        <v>4838.3047835383077</v>
      </c>
      <c r="E23" s="397">
        <v>3046.5484569051523</v>
      </c>
      <c r="F23" s="397">
        <v>1736.6425213159723</v>
      </c>
      <c r="G23" s="397">
        <v>3669.8625862272206</v>
      </c>
      <c r="H23" s="397">
        <v>3835.9416966656745</v>
      </c>
      <c r="I23" s="397">
        <v>4267.9316091664223</v>
      </c>
      <c r="J23" s="397">
        <v>4176.2948828439166</v>
      </c>
      <c r="K23" s="397">
        <v>4411.473410109932</v>
      </c>
      <c r="L23" s="397">
        <v>5017.1612124943113</v>
      </c>
      <c r="M23" s="397">
        <v>5653.2868630748771</v>
      </c>
      <c r="N23" s="397">
        <v>6262.5207211657171</v>
      </c>
      <c r="O23" s="397">
        <v>7013.6183559443889</v>
      </c>
      <c r="P23" s="397">
        <v>6295.2696020630965</v>
      </c>
      <c r="Q23" s="397">
        <v>5245.858420325424</v>
      </c>
      <c r="R23" s="397">
        <v>3785.2470555241084</v>
      </c>
      <c r="S23" s="397">
        <v>2681.6419580259726</v>
      </c>
      <c r="T23" s="397">
        <v>2779.4768866075196</v>
      </c>
      <c r="U23" s="398"/>
      <c r="V23" s="397">
        <v>83104.999999999985</v>
      </c>
      <c r="W23" s="379"/>
      <c r="X23" s="393" t="s">
        <v>365</v>
      </c>
      <c r="Y23" s="394">
        <v>78444.036902272783</v>
      </c>
      <c r="Z23" s="395">
        <v>1607.0586676527237</v>
      </c>
      <c r="AA23" s="395">
        <v>1349.495026026713</v>
      </c>
      <c r="AB23" s="396">
        <v>2619.6137532457815</v>
      </c>
      <c r="AC23" s="379"/>
    </row>
    <row r="24" spans="1:36" ht="12.6" customHeight="1">
      <c r="A24" s="397" t="s">
        <v>384</v>
      </c>
      <c r="B24" s="397">
        <v>3915.8162404781019</v>
      </c>
      <c r="C24" s="397">
        <v>3711.7237806975131</v>
      </c>
      <c r="D24" s="397">
        <v>4068.5437698665064</v>
      </c>
      <c r="E24" s="397">
        <v>2549.291586625051</v>
      </c>
      <c r="F24" s="397">
        <v>1737.7699810724846</v>
      </c>
      <c r="G24" s="397">
        <v>4012.3831157279183</v>
      </c>
      <c r="H24" s="397">
        <v>3645.7755746375719</v>
      </c>
      <c r="I24" s="397">
        <v>3690.0924624859099</v>
      </c>
      <c r="J24" s="397">
        <v>3753.5194884440266</v>
      </c>
      <c r="K24" s="397">
        <v>3837.3098949872533</v>
      </c>
      <c r="L24" s="397">
        <v>4265.2618659631744</v>
      </c>
      <c r="M24" s="397">
        <v>4485.898188152948</v>
      </c>
      <c r="N24" s="397">
        <v>5022.8863896356634</v>
      </c>
      <c r="O24" s="397">
        <v>4935.0183974750271</v>
      </c>
      <c r="P24" s="397">
        <v>4425.1786622561767</v>
      </c>
      <c r="Q24" s="397">
        <v>3395.2375943569937</v>
      </c>
      <c r="R24" s="397">
        <v>2489.9821432949811</v>
      </c>
      <c r="S24" s="397">
        <v>1573.4251199998309</v>
      </c>
      <c r="T24" s="397">
        <v>1394.8857438428774</v>
      </c>
      <c r="U24" s="398"/>
      <c r="V24" s="397">
        <v>66910.000000000015</v>
      </c>
      <c r="W24" s="379"/>
      <c r="X24" s="400" t="s">
        <v>366</v>
      </c>
      <c r="Y24" s="394">
        <v>82281.087749469531</v>
      </c>
      <c r="Z24" s="395">
        <v>1815.6424660132939</v>
      </c>
      <c r="AA24" s="395">
        <v>1173.9229233785218</v>
      </c>
      <c r="AB24" s="396">
        <v>2508.6420191114344</v>
      </c>
      <c r="AC24" s="379"/>
    </row>
    <row r="25" spans="1:36" ht="12.6" customHeight="1">
      <c r="A25" s="397" t="s">
        <v>385</v>
      </c>
      <c r="B25" s="397">
        <v>358.33154014292154</v>
      </c>
      <c r="C25" s="397">
        <v>339.69677105457146</v>
      </c>
      <c r="D25" s="397">
        <v>413.19372977088591</v>
      </c>
      <c r="E25" s="397">
        <v>311.63975597269973</v>
      </c>
      <c r="F25" s="397">
        <v>106.31361158611696</v>
      </c>
      <c r="G25" s="397">
        <v>286.01657503033687</v>
      </c>
      <c r="H25" s="397">
        <v>346.00633673153413</v>
      </c>
      <c r="I25" s="397">
        <v>440.61269726278096</v>
      </c>
      <c r="J25" s="397">
        <v>442.38522928610257</v>
      </c>
      <c r="K25" s="397">
        <v>537.88161730825743</v>
      </c>
      <c r="L25" s="397">
        <v>551.91956794692271</v>
      </c>
      <c r="M25" s="397">
        <v>627.46209989359875</v>
      </c>
      <c r="N25" s="397">
        <v>656.74202237584086</v>
      </c>
      <c r="O25" s="397">
        <v>707.12388738867935</v>
      </c>
      <c r="P25" s="397">
        <v>644.77290542672245</v>
      </c>
      <c r="Q25" s="397">
        <v>463.86089303696349</v>
      </c>
      <c r="R25" s="397">
        <v>362.62309753176726</v>
      </c>
      <c r="S25" s="397">
        <v>212.66042909317983</v>
      </c>
      <c r="T25" s="397">
        <v>180.75723316011846</v>
      </c>
      <c r="U25" s="398"/>
      <c r="V25" s="397">
        <v>7990.0000000000009</v>
      </c>
      <c r="W25" s="379"/>
      <c r="X25" s="490" t="s">
        <v>367</v>
      </c>
      <c r="Y25" s="492">
        <v>3962710.0000000005</v>
      </c>
      <c r="Z25" s="395"/>
      <c r="AA25" s="395"/>
      <c r="AB25" s="396"/>
      <c r="AC25" s="379"/>
    </row>
    <row r="26" spans="1:36" ht="12.6" customHeight="1" thickBot="1">
      <c r="A26" s="397" t="s">
        <v>386</v>
      </c>
      <c r="B26" s="397">
        <v>17703.040212987256</v>
      </c>
      <c r="C26" s="397">
        <v>17840.934280874419</v>
      </c>
      <c r="D26" s="397">
        <v>19493.173602885199</v>
      </c>
      <c r="E26" s="397">
        <v>12916.544080711532</v>
      </c>
      <c r="F26" s="397">
        <v>12360.543485742881</v>
      </c>
      <c r="G26" s="397">
        <v>31136.187525674468</v>
      </c>
      <c r="H26" s="397">
        <v>24635.786613055359</v>
      </c>
      <c r="I26" s="397">
        <v>22983.07811800858</v>
      </c>
      <c r="J26" s="397">
        <v>21099.594221848172</v>
      </c>
      <c r="K26" s="397">
        <v>21092.577419988829</v>
      </c>
      <c r="L26" s="397">
        <v>21843.884698636208</v>
      </c>
      <c r="M26" s="397">
        <v>23382.466297998097</v>
      </c>
      <c r="N26" s="397">
        <v>25131.612362305732</v>
      </c>
      <c r="O26" s="397">
        <v>24073.512646580257</v>
      </c>
      <c r="P26" s="397">
        <v>20368.9258524869</v>
      </c>
      <c r="Q26" s="397">
        <v>15538.303786221779</v>
      </c>
      <c r="R26" s="397">
        <v>10771.706965326062</v>
      </c>
      <c r="S26" s="397">
        <v>8042.1281490855245</v>
      </c>
      <c r="T26" s="397">
        <v>8390.9996795827083</v>
      </c>
      <c r="U26" s="398"/>
      <c r="V26" s="397">
        <v>358804.99999999994</v>
      </c>
      <c r="W26" s="379"/>
      <c r="X26" s="491"/>
      <c r="Y26" s="493"/>
      <c r="Z26" s="401">
        <v>88740</v>
      </c>
      <c r="AA26" s="401">
        <v>46890.000000000015</v>
      </c>
      <c r="AB26" s="402">
        <v>119705</v>
      </c>
      <c r="AC26" s="379"/>
    </row>
    <row r="27" spans="1:36" ht="12.6" customHeight="1">
      <c r="A27" s="397" t="s">
        <v>327</v>
      </c>
      <c r="B27" s="397">
        <v>2344.5375172128529</v>
      </c>
      <c r="C27" s="397">
        <v>1991.1792683538335</v>
      </c>
      <c r="D27" s="397">
        <v>2173.034092612013</v>
      </c>
      <c r="E27" s="397">
        <v>1402.2786877297249</v>
      </c>
      <c r="F27" s="397">
        <v>838.97618541780457</v>
      </c>
      <c r="G27" s="397">
        <v>1881.5865435986996</v>
      </c>
      <c r="H27" s="397">
        <v>2170.8624194221688</v>
      </c>
      <c r="I27" s="397">
        <v>2423.1702988829452</v>
      </c>
      <c r="J27" s="397">
        <v>2398.6705477464361</v>
      </c>
      <c r="K27" s="397">
        <v>2428.195182087813</v>
      </c>
      <c r="L27" s="397">
        <v>2784.342393038205</v>
      </c>
      <c r="M27" s="397">
        <v>3382.1127667158344</v>
      </c>
      <c r="N27" s="397">
        <v>4175.2983134783635</v>
      </c>
      <c r="O27" s="397">
        <v>4586.5333612259328</v>
      </c>
      <c r="P27" s="397">
        <v>4178.0795845086977</v>
      </c>
      <c r="Q27" s="397">
        <v>3150.0330035040997</v>
      </c>
      <c r="R27" s="397">
        <v>2057.6918850593493</v>
      </c>
      <c r="S27" s="397">
        <v>1349.495026026713</v>
      </c>
      <c r="T27" s="397">
        <v>1173.9229233785218</v>
      </c>
      <c r="U27" s="398"/>
      <c r="V27" s="397">
        <v>46890.000000000015</v>
      </c>
      <c r="W27" s="379"/>
      <c r="X27" s="379"/>
      <c r="Y27" s="379"/>
      <c r="Z27" s="379"/>
      <c r="AA27" s="379"/>
      <c r="AB27" s="379"/>
      <c r="AC27" s="379"/>
      <c r="AD27" s="252"/>
      <c r="AE27" s="252"/>
      <c r="AF27" s="252"/>
      <c r="AG27" s="252"/>
      <c r="AH27" s="252"/>
      <c r="AI27" s="252"/>
      <c r="AJ27" s="252"/>
    </row>
    <row r="28" spans="1:36" ht="12.6" customHeight="1">
      <c r="A28" s="397" t="s">
        <v>328</v>
      </c>
      <c r="B28" s="397">
        <v>7801.6836387972071</v>
      </c>
      <c r="C28" s="397">
        <v>7606.8769649359283</v>
      </c>
      <c r="D28" s="397">
        <v>8029.6052899686056</v>
      </c>
      <c r="E28" s="397">
        <v>4717.8860996457579</v>
      </c>
      <c r="F28" s="397">
        <v>2978.6483967355789</v>
      </c>
      <c r="G28" s="397">
        <v>6825.4534759135804</v>
      </c>
      <c r="H28" s="397">
        <v>7274.6957274185988</v>
      </c>
      <c r="I28" s="397">
        <v>7393.5017001719689</v>
      </c>
      <c r="J28" s="397">
        <v>7519.6602181432636</v>
      </c>
      <c r="K28" s="397">
        <v>7106.7801094249608</v>
      </c>
      <c r="L28" s="397">
        <v>7717.0215163131961</v>
      </c>
      <c r="M28" s="397">
        <v>7870.5091903860257</v>
      </c>
      <c r="N28" s="397">
        <v>8358.9782239424749</v>
      </c>
      <c r="O28" s="397">
        <v>7781.5025586837119</v>
      </c>
      <c r="P28" s="397">
        <v>6758.5576760807708</v>
      </c>
      <c r="Q28" s="397">
        <v>5171.2557026630575</v>
      </c>
      <c r="R28" s="397">
        <v>3664.1277384180962</v>
      </c>
      <c r="S28" s="397">
        <v>2619.6137532457815</v>
      </c>
      <c r="T28" s="397">
        <v>2508.6420191114344</v>
      </c>
      <c r="U28" s="398"/>
      <c r="V28" s="397">
        <v>119705</v>
      </c>
      <c r="W28" s="379"/>
      <c r="X28" s="379"/>
      <c r="Y28" s="379"/>
      <c r="Z28" s="379"/>
      <c r="AA28" s="379"/>
      <c r="AB28" s="379"/>
      <c r="AC28" s="379"/>
      <c r="AD28" s="252"/>
      <c r="AE28" s="253" t="s">
        <v>431</v>
      </c>
      <c r="AF28" s="252"/>
      <c r="AG28" s="252"/>
      <c r="AH28" s="252"/>
      <c r="AI28" s="252"/>
      <c r="AJ28" s="252"/>
    </row>
    <row r="29" spans="1:36" ht="12.6" customHeight="1" thickBot="1">
      <c r="A29" s="397" t="s">
        <v>387</v>
      </c>
      <c r="B29" s="397">
        <v>2294.6329669261022</v>
      </c>
      <c r="C29" s="397">
        <v>2109.8189775339811</v>
      </c>
      <c r="D29" s="397">
        <v>2133.3445406162541</v>
      </c>
      <c r="E29" s="397">
        <v>1272.1952829068657</v>
      </c>
      <c r="F29" s="397">
        <v>925.14394240573154</v>
      </c>
      <c r="G29" s="397">
        <v>2053.4540233609378</v>
      </c>
      <c r="H29" s="397">
        <v>2056.792576225128</v>
      </c>
      <c r="I29" s="397">
        <v>1997.7316737408439</v>
      </c>
      <c r="J29" s="397">
        <v>1973.973200899178</v>
      </c>
      <c r="K29" s="397">
        <v>1914.1960124859315</v>
      </c>
      <c r="L29" s="397">
        <v>1900.8082093985952</v>
      </c>
      <c r="M29" s="397">
        <v>1913.6839568045173</v>
      </c>
      <c r="N29" s="397">
        <v>1892.2232493844438</v>
      </c>
      <c r="O29" s="397">
        <v>1768.0390264513069</v>
      </c>
      <c r="P29" s="397">
        <v>1604.0591713193592</v>
      </c>
      <c r="Q29" s="397">
        <v>1283.5498790617435</v>
      </c>
      <c r="R29" s="397">
        <v>966.27467743026284</v>
      </c>
      <c r="S29" s="397">
        <v>656.9432330931636</v>
      </c>
      <c r="T29" s="397">
        <v>753.13539995564531</v>
      </c>
      <c r="U29" s="398"/>
      <c r="V29" s="397">
        <v>31469.999999999989</v>
      </c>
      <c r="W29" s="379"/>
      <c r="X29" s="476" t="s">
        <v>430</v>
      </c>
      <c r="Y29" s="476"/>
      <c r="Z29" s="476"/>
      <c r="AA29" s="476"/>
      <c r="AB29" s="476"/>
      <c r="AC29" s="379"/>
      <c r="AD29" s="252"/>
      <c r="AE29" s="252"/>
      <c r="AF29" s="252"/>
      <c r="AG29" s="252"/>
      <c r="AH29" s="252"/>
      <c r="AI29" s="252"/>
      <c r="AJ29" s="252"/>
    </row>
    <row r="30" spans="1:36" ht="12.6" customHeight="1">
      <c r="A30" s="397" t="s">
        <v>388</v>
      </c>
      <c r="B30" s="397">
        <v>24072.938330377667</v>
      </c>
      <c r="C30" s="397">
        <v>23347.010164220261</v>
      </c>
      <c r="D30" s="397">
        <v>23000.621434420369</v>
      </c>
      <c r="E30" s="397">
        <v>14010.879987825798</v>
      </c>
      <c r="F30" s="397">
        <v>9651.684403112371</v>
      </c>
      <c r="G30" s="397">
        <v>22014.54710729318</v>
      </c>
      <c r="H30" s="397">
        <v>22327.638634480492</v>
      </c>
      <c r="I30" s="397">
        <v>21531.464930567159</v>
      </c>
      <c r="J30" s="397">
        <v>20606.972088317463</v>
      </c>
      <c r="K30" s="397">
        <v>19960.558243417563</v>
      </c>
      <c r="L30" s="397">
        <v>19990.562960696818</v>
      </c>
      <c r="M30" s="397">
        <v>20191.148747796269</v>
      </c>
      <c r="N30" s="397">
        <v>19954.674281190943</v>
      </c>
      <c r="O30" s="397">
        <v>18315.665679156551</v>
      </c>
      <c r="P30" s="397">
        <v>14915.859792545421</v>
      </c>
      <c r="Q30" s="397">
        <v>11453.80040186638</v>
      </c>
      <c r="R30" s="397">
        <v>8246.9923436455574</v>
      </c>
      <c r="S30" s="397">
        <v>6122.9943943035441</v>
      </c>
      <c r="T30" s="397">
        <v>6433.9860747662451</v>
      </c>
      <c r="U30" s="398"/>
      <c r="V30" s="397">
        <v>326150.00000000012</v>
      </c>
      <c r="X30" s="388" t="s">
        <v>2</v>
      </c>
      <c r="Y30" s="389" t="s">
        <v>324</v>
      </c>
      <c r="Z30" s="390" t="s">
        <v>326</v>
      </c>
      <c r="AA30" s="390" t="s">
        <v>327</v>
      </c>
      <c r="AB30" s="391" t="s">
        <v>328</v>
      </c>
      <c r="AC30" s="379"/>
      <c r="AD30" s="252" t="s">
        <v>430</v>
      </c>
      <c r="AE30" s="254" t="s">
        <v>2</v>
      </c>
      <c r="AF30" s="255" t="s">
        <v>324</v>
      </c>
      <c r="AG30" s="255" t="s">
        <v>326</v>
      </c>
      <c r="AH30" s="255" t="s">
        <v>327</v>
      </c>
      <c r="AI30" s="256" t="s">
        <v>328</v>
      </c>
      <c r="AJ30" s="256" t="s">
        <v>343</v>
      </c>
    </row>
    <row r="31" spans="1:36" ht="12.6" customHeight="1">
      <c r="A31" s="397" t="s">
        <v>389</v>
      </c>
      <c r="B31" s="397">
        <v>768.95668169869043</v>
      </c>
      <c r="C31" s="397">
        <v>848.80575844551902</v>
      </c>
      <c r="D31" s="397">
        <v>916.8967640478678</v>
      </c>
      <c r="E31" s="397">
        <v>554.35448966001456</v>
      </c>
      <c r="F31" s="397">
        <v>321.45236004752849</v>
      </c>
      <c r="G31" s="397">
        <v>613.20129138010725</v>
      </c>
      <c r="H31" s="397">
        <v>656.74186835735736</v>
      </c>
      <c r="I31" s="397">
        <v>648.48703446386344</v>
      </c>
      <c r="J31" s="397">
        <v>737.7968426211354</v>
      </c>
      <c r="K31" s="397">
        <v>685.10002297701919</v>
      </c>
      <c r="L31" s="397">
        <v>726.18668003788935</v>
      </c>
      <c r="M31" s="397">
        <v>787.37447968589629</v>
      </c>
      <c r="N31" s="397">
        <v>768.43264026247277</v>
      </c>
      <c r="O31" s="397">
        <v>776.7381018501768</v>
      </c>
      <c r="P31" s="397">
        <v>590.23952406002263</v>
      </c>
      <c r="Q31" s="397">
        <v>462.67000933803121</v>
      </c>
      <c r="R31" s="397">
        <v>311.97971517781014</v>
      </c>
      <c r="S31" s="397">
        <v>190.22736000160515</v>
      </c>
      <c r="T31" s="397">
        <v>159.35837588699513</v>
      </c>
      <c r="U31" s="398"/>
      <c r="V31" s="397">
        <v>11525</v>
      </c>
      <c r="W31" s="379"/>
      <c r="X31" s="393" t="s">
        <v>348</v>
      </c>
      <c r="Y31" s="394">
        <v>240539.87820841491</v>
      </c>
      <c r="Z31" s="395">
        <v>3572.5584685192621</v>
      </c>
      <c r="AA31" s="395">
        <v>2344.5375172128529</v>
      </c>
      <c r="AB31" s="396">
        <v>7801.6836387972071</v>
      </c>
      <c r="AC31" s="379"/>
      <c r="AD31" s="252"/>
      <c r="AE31" s="257" t="s">
        <v>348</v>
      </c>
      <c r="AF31" s="258">
        <v>240539.87820841491</v>
      </c>
      <c r="AG31" s="258">
        <v>3572.5584685192621</v>
      </c>
      <c r="AH31" s="258">
        <v>2344.5375172128529</v>
      </c>
      <c r="AI31" s="259">
        <v>7801.6836387972071</v>
      </c>
      <c r="AJ31" s="260">
        <f>SUM(AG31:AI31)</f>
        <v>13718.779624529321</v>
      </c>
    </row>
    <row r="32" spans="1:36" ht="12.6" customHeight="1">
      <c r="A32" s="397" t="s">
        <v>390</v>
      </c>
      <c r="B32" s="397">
        <v>47070.909690241657</v>
      </c>
      <c r="C32" s="397">
        <v>41896.397300573299</v>
      </c>
      <c r="D32" s="397">
        <v>39797.632129083955</v>
      </c>
      <c r="E32" s="397">
        <v>23151.200557652479</v>
      </c>
      <c r="F32" s="397">
        <v>18208.847548500031</v>
      </c>
      <c r="G32" s="397">
        <v>54119.646125724379</v>
      </c>
      <c r="H32" s="397">
        <v>70810.564707181504</v>
      </c>
      <c r="I32" s="397">
        <v>68713.919725329935</v>
      </c>
      <c r="J32" s="397">
        <v>64080.75009074276</v>
      </c>
      <c r="K32" s="397">
        <v>56970.257353244815</v>
      </c>
      <c r="L32" s="397">
        <v>51787.668244663451</v>
      </c>
      <c r="M32" s="397">
        <v>49684.791280597339</v>
      </c>
      <c r="N32" s="397">
        <v>47479.95745930195</v>
      </c>
      <c r="O32" s="397">
        <v>40987.232422325811</v>
      </c>
      <c r="P32" s="397">
        <v>30969.977748859008</v>
      </c>
      <c r="Q32" s="397">
        <v>21615.382356322949</v>
      </c>
      <c r="R32" s="397">
        <v>15078.920199514989</v>
      </c>
      <c r="S32" s="397">
        <v>11006.737285844765</v>
      </c>
      <c r="T32" s="397">
        <v>12344.207774295053</v>
      </c>
      <c r="U32" s="398"/>
      <c r="V32" s="397">
        <v>765774.99999999988</v>
      </c>
      <c r="W32" s="379"/>
      <c r="X32" s="393" t="s">
        <v>349</v>
      </c>
      <c r="Y32" s="394">
        <v>235497.75819546718</v>
      </c>
      <c r="Z32" s="395">
        <v>3907.0098712764193</v>
      </c>
      <c r="AA32" s="395">
        <v>1991.1792683538335</v>
      </c>
      <c r="AB32" s="396">
        <v>7606.8769649359283</v>
      </c>
      <c r="AC32" s="379"/>
      <c r="AD32" s="252"/>
      <c r="AE32" s="257" t="s">
        <v>349</v>
      </c>
      <c r="AF32" s="258">
        <v>235497.75819546718</v>
      </c>
      <c r="AG32" s="258">
        <v>3907.0098712764193</v>
      </c>
      <c r="AH32" s="258">
        <v>1991.1792683538335</v>
      </c>
      <c r="AI32" s="259">
        <v>7606.8769649359283</v>
      </c>
      <c r="AJ32" s="260">
        <f t="shared" ref="AJ32:AJ50" si="0">SUM(AG32:AI32)</f>
        <v>13505.06610456618</v>
      </c>
    </row>
    <row r="33" spans="1:36" ht="12.6" customHeight="1">
      <c r="A33" s="397" t="s">
        <v>391</v>
      </c>
      <c r="B33" s="397">
        <v>5097.6973972219903</v>
      </c>
      <c r="C33" s="397">
        <v>4999.7035214385078</v>
      </c>
      <c r="D33" s="397">
        <v>5440.8787371203989</v>
      </c>
      <c r="E33" s="397">
        <v>3237.7827398162804</v>
      </c>
      <c r="F33" s="397">
        <v>2838.8182424257884</v>
      </c>
      <c r="G33" s="397">
        <v>5981.7951002970631</v>
      </c>
      <c r="H33" s="397">
        <v>4640.9618806760909</v>
      </c>
      <c r="I33" s="397">
        <v>4389.9133519964398</v>
      </c>
      <c r="J33" s="397">
        <v>4612.8547315996593</v>
      </c>
      <c r="K33" s="397">
        <v>4617.1160061780629</v>
      </c>
      <c r="L33" s="397">
        <v>4605.8252143672662</v>
      </c>
      <c r="M33" s="397">
        <v>4806.6219163490077</v>
      </c>
      <c r="N33" s="397">
        <v>4920.1719473532812</v>
      </c>
      <c r="O33" s="397">
        <v>4686.3405387039247</v>
      </c>
      <c r="P33" s="397">
        <v>4079.9794479756874</v>
      </c>
      <c r="Q33" s="397">
        <v>3127.1551938006965</v>
      </c>
      <c r="R33" s="397">
        <v>2386.7049525402667</v>
      </c>
      <c r="S33" s="397">
        <v>1650.6945555118036</v>
      </c>
      <c r="T33" s="397">
        <v>1613.9845246277609</v>
      </c>
      <c r="U33" s="398"/>
      <c r="V33" s="397">
        <v>77734.999999999971</v>
      </c>
      <c r="W33" s="379"/>
      <c r="X33" s="393" t="s">
        <v>350</v>
      </c>
      <c r="Y33" s="394">
        <v>242325.65295590335</v>
      </c>
      <c r="Z33" s="395">
        <v>4374.9500725744811</v>
      </c>
      <c r="AA33" s="395">
        <v>2173.034092612013</v>
      </c>
      <c r="AB33" s="396">
        <v>8029.6052899686056</v>
      </c>
      <c r="AC33" s="379"/>
      <c r="AD33" s="252"/>
      <c r="AE33" s="257" t="s">
        <v>350</v>
      </c>
      <c r="AF33" s="258">
        <v>242325.65295590335</v>
      </c>
      <c r="AG33" s="258">
        <v>4374.9500725744811</v>
      </c>
      <c r="AH33" s="258">
        <v>2173.034092612013</v>
      </c>
      <c r="AI33" s="259">
        <v>8029.6052899686056</v>
      </c>
      <c r="AJ33" s="260">
        <f t="shared" si="0"/>
        <v>14577.589455155099</v>
      </c>
    </row>
    <row r="34" spans="1:36" ht="12.6" customHeight="1">
      <c r="A34" s="397" t="s">
        <v>392</v>
      </c>
      <c r="B34" s="397">
        <v>101.16451543404425</v>
      </c>
      <c r="C34" s="397">
        <v>85.22027713650705</v>
      </c>
      <c r="D34" s="397">
        <v>99.697462977926747</v>
      </c>
      <c r="E34" s="397">
        <v>60.131518364220575</v>
      </c>
      <c r="F34" s="397">
        <v>28.735431754962793</v>
      </c>
      <c r="G34" s="397">
        <v>63.973728958089964</v>
      </c>
      <c r="H34" s="397">
        <v>76.238579897945201</v>
      </c>
      <c r="I34" s="397">
        <v>101.10359198699207</v>
      </c>
      <c r="J34" s="397">
        <v>102.85211419444316</v>
      </c>
      <c r="K34" s="397">
        <v>84.732921005931644</v>
      </c>
      <c r="L34" s="397">
        <v>124.11483483994124</v>
      </c>
      <c r="M34" s="397">
        <v>130.10145997223376</v>
      </c>
      <c r="N34" s="397">
        <v>128.53481769420273</v>
      </c>
      <c r="O34" s="397">
        <v>161.87619291052607</v>
      </c>
      <c r="P34" s="397">
        <v>122.12088116959518</v>
      </c>
      <c r="Q34" s="397">
        <v>114.10130325035254</v>
      </c>
      <c r="R34" s="397">
        <v>89.090844253297774</v>
      </c>
      <c r="S34" s="397">
        <v>60.259768735089423</v>
      </c>
      <c r="T34" s="397">
        <v>50.949755463697635</v>
      </c>
      <c r="U34" s="398"/>
      <c r="V34" s="397">
        <v>1784.9999999999998</v>
      </c>
      <c r="W34" s="379"/>
      <c r="X34" s="393" t="s">
        <v>403</v>
      </c>
      <c r="Y34" s="394">
        <f>Y9+Y10</f>
        <v>252453.47565984039</v>
      </c>
      <c r="Z34" s="395">
        <f>Z9+Z10</f>
        <v>8836.9148453821854</v>
      </c>
      <c r="AA34" s="395">
        <f>AA9+AA10</f>
        <v>2241.2548731475295</v>
      </c>
      <c r="AB34" s="396">
        <f>AB9+AB10</f>
        <v>7696.5344963813368</v>
      </c>
      <c r="AC34" s="379"/>
      <c r="AD34" s="252"/>
      <c r="AE34" s="257" t="s">
        <v>403</v>
      </c>
      <c r="AF34" s="258">
        <v>252453.47565984039</v>
      </c>
      <c r="AG34" s="258">
        <v>8836.9148453821854</v>
      </c>
      <c r="AH34" s="258">
        <v>2241.2548731475295</v>
      </c>
      <c r="AI34" s="259">
        <v>7696.5344963813368</v>
      </c>
      <c r="AJ34" s="260">
        <f t="shared" si="0"/>
        <v>18774.704214911049</v>
      </c>
    </row>
    <row r="35" spans="1:36" ht="12.6" customHeight="1">
      <c r="A35" s="397" t="s">
        <v>393</v>
      </c>
      <c r="B35" s="397">
        <v>1461.557447666157</v>
      </c>
      <c r="C35" s="397">
        <v>1295.5600019920362</v>
      </c>
      <c r="D35" s="397">
        <v>1416.8477428673746</v>
      </c>
      <c r="E35" s="397">
        <v>896.34472393588783</v>
      </c>
      <c r="F35" s="397">
        <v>496.83151325261252</v>
      </c>
      <c r="G35" s="397">
        <v>1023.5539260490343</v>
      </c>
      <c r="H35" s="397">
        <v>1190.5823322530348</v>
      </c>
      <c r="I35" s="397">
        <v>1265.8166746032855</v>
      </c>
      <c r="J35" s="397">
        <v>1371.0325685490116</v>
      </c>
      <c r="K35" s="397">
        <v>1400.1252655180215</v>
      </c>
      <c r="L35" s="397">
        <v>1503.581240942267</v>
      </c>
      <c r="M35" s="397">
        <v>1832.2484932036975</v>
      </c>
      <c r="N35" s="397">
        <v>2125.3510571610022</v>
      </c>
      <c r="O35" s="397">
        <v>2217.5283232066272</v>
      </c>
      <c r="P35" s="397">
        <v>2082.4372644232926</v>
      </c>
      <c r="Q35" s="397">
        <v>1548.2037503943563</v>
      </c>
      <c r="R35" s="397">
        <v>1070.9328273477981</v>
      </c>
      <c r="S35" s="397">
        <v>722.97263681812842</v>
      </c>
      <c r="T35" s="397">
        <v>558.4922098163795</v>
      </c>
      <c r="U35" s="398"/>
      <c r="V35" s="397">
        <v>25480.000000000011</v>
      </c>
      <c r="W35" s="379"/>
      <c r="X35" s="393" t="s">
        <v>353</v>
      </c>
      <c r="Y35" s="394">
        <v>254730.41637784656</v>
      </c>
      <c r="Z35" s="395">
        <v>13815.508284841491</v>
      </c>
      <c r="AA35" s="395">
        <v>1881.5865435986996</v>
      </c>
      <c r="AB35" s="396">
        <v>6825.4534759135804</v>
      </c>
      <c r="AC35" s="379"/>
      <c r="AD35" s="252"/>
      <c r="AE35" s="257" t="s">
        <v>353</v>
      </c>
      <c r="AF35" s="258">
        <v>254730.41637784656</v>
      </c>
      <c r="AG35" s="258">
        <v>13815.508284841491</v>
      </c>
      <c r="AH35" s="258">
        <v>1881.5865435986996</v>
      </c>
      <c r="AI35" s="259">
        <v>6825.4534759135804</v>
      </c>
      <c r="AJ35" s="260">
        <f t="shared" si="0"/>
        <v>22522.548304353772</v>
      </c>
    </row>
    <row r="36" spans="1:36" ht="12.6" customHeight="1">
      <c r="A36" s="397" t="s">
        <v>394</v>
      </c>
      <c r="B36" s="397">
        <v>5834.4927876320899</v>
      </c>
      <c r="C36" s="397">
        <v>5639.3980867774744</v>
      </c>
      <c r="D36" s="397">
        <v>5617.9014268334122</v>
      </c>
      <c r="E36" s="397">
        <v>3408.108799326541</v>
      </c>
      <c r="F36" s="397">
        <v>2183.9094873573536</v>
      </c>
      <c r="G36" s="397">
        <v>4973.1363175758916</v>
      </c>
      <c r="H36" s="397">
        <v>5269.9098543806685</v>
      </c>
      <c r="I36" s="397">
        <v>4993.2405082864307</v>
      </c>
      <c r="J36" s="397">
        <v>5078.024731629489</v>
      </c>
      <c r="K36" s="397">
        <v>4897.8221079944979</v>
      </c>
      <c r="L36" s="397">
        <v>4899.6592984026693</v>
      </c>
      <c r="M36" s="397">
        <v>4946.3550850627589</v>
      </c>
      <c r="N36" s="397">
        <v>5016.6445481993333</v>
      </c>
      <c r="O36" s="397">
        <v>4444.1316377859321</v>
      </c>
      <c r="P36" s="397">
        <v>3657.3403422509859</v>
      </c>
      <c r="Q36" s="397">
        <v>2715.8174781363332</v>
      </c>
      <c r="R36" s="397">
        <v>1947.9505478816286</v>
      </c>
      <c r="S36" s="397">
        <v>1450.2990173378482</v>
      </c>
      <c r="T36" s="397">
        <v>1365.8579371486617</v>
      </c>
      <c r="U36" s="398"/>
      <c r="V36" s="397">
        <v>78340</v>
      </c>
      <c r="W36" s="379"/>
      <c r="X36" s="393" t="s">
        <v>354</v>
      </c>
      <c r="Y36" s="394">
        <v>270813.53593637695</v>
      </c>
      <c r="Z36" s="395">
        <v>6397.9376860938155</v>
      </c>
      <c r="AA36" s="395">
        <v>2170.8624194221688</v>
      </c>
      <c r="AB36" s="396">
        <v>7274.6957274185988</v>
      </c>
      <c r="AC36" s="379"/>
      <c r="AD36" s="252"/>
      <c r="AE36" s="257" t="s">
        <v>354</v>
      </c>
      <c r="AF36" s="258">
        <v>270813.53593637695</v>
      </c>
      <c r="AG36" s="258">
        <v>6397.9376860938155</v>
      </c>
      <c r="AH36" s="258">
        <v>2170.8624194221688</v>
      </c>
      <c r="AI36" s="259">
        <v>7274.6957274185988</v>
      </c>
      <c r="AJ36" s="260">
        <f t="shared" si="0"/>
        <v>15843.495832934583</v>
      </c>
    </row>
    <row r="37" spans="1:36" ht="12.6" customHeight="1">
      <c r="A37" s="397" t="s">
        <v>395</v>
      </c>
      <c r="B37" s="397">
        <v>1749.241619782551</v>
      </c>
      <c r="C37" s="397">
        <v>1637.5502495149683</v>
      </c>
      <c r="D37" s="397">
        <v>1601.6877168987132</v>
      </c>
      <c r="E37" s="397">
        <v>1036.8387382044746</v>
      </c>
      <c r="F37" s="397">
        <v>911.99496243953183</v>
      </c>
      <c r="G37" s="397">
        <v>1826.485528821006</v>
      </c>
      <c r="H37" s="397">
        <v>1561.9774256649846</v>
      </c>
      <c r="I37" s="397">
        <v>1348.3695283799043</v>
      </c>
      <c r="J37" s="397">
        <v>1410.5734507677287</v>
      </c>
      <c r="K37" s="397">
        <v>1401.9382989098742</v>
      </c>
      <c r="L37" s="397">
        <v>1537.8268813292668</v>
      </c>
      <c r="M37" s="397">
        <v>1676.876780498565</v>
      </c>
      <c r="N37" s="397">
        <v>1854.8489889682162</v>
      </c>
      <c r="O37" s="397">
        <v>1827.9376543312585</v>
      </c>
      <c r="P37" s="397">
        <v>1585.563164381394</v>
      </c>
      <c r="Q37" s="397">
        <v>1232.2234514255781</v>
      </c>
      <c r="R37" s="397">
        <v>906.581570446809</v>
      </c>
      <c r="S37" s="397">
        <v>649.45988632403839</v>
      </c>
      <c r="T37" s="397">
        <v>727.02410291114791</v>
      </c>
      <c r="U37" s="398"/>
      <c r="V37" s="397">
        <v>26485.000000000011</v>
      </c>
      <c r="W37" s="379"/>
      <c r="X37" s="393" t="s">
        <v>355</v>
      </c>
      <c r="Y37" s="394">
        <v>268297.74485814641</v>
      </c>
      <c r="Z37" s="395">
        <v>5077.2203652301214</v>
      </c>
      <c r="AA37" s="395">
        <v>2423.1702988829452</v>
      </c>
      <c r="AB37" s="396">
        <v>7393.5017001719689</v>
      </c>
      <c r="AC37" s="379"/>
      <c r="AD37" s="252"/>
      <c r="AE37" s="257" t="s">
        <v>355</v>
      </c>
      <c r="AF37" s="258">
        <v>268297.74485814641</v>
      </c>
      <c r="AG37" s="258">
        <v>5077.2203652301214</v>
      </c>
      <c r="AH37" s="258">
        <v>2423.1702988829452</v>
      </c>
      <c r="AI37" s="259">
        <v>7393.5017001719689</v>
      </c>
      <c r="AJ37" s="260">
        <f t="shared" si="0"/>
        <v>14893.892364285035</v>
      </c>
    </row>
    <row r="38" spans="1:36" ht="12.6" customHeight="1">
      <c r="A38" s="397" t="s">
        <v>396</v>
      </c>
      <c r="B38" s="397">
        <v>419.07831510723452</v>
      </c>
      <c r="C38" s="397">
        <v>380.31485436073569</v>
      </c>
      <c r="D38" s="397">
        <v>359.83404476006507</v>
      </c>
      <c r="E38" s="397">
        <v>214.36906482100531</v>
      </c>
      <c r="F38" s="397">
        <v>98.108702958494462</v>
      </c>
      <c r="G38" s="397">
        <v>217.09986939126654</v>
      </c>
      <c r="H38" s="397">
        <v>261.90343657899865</v>
      </c>
      <c r="I38" s="397">
        <v>363.01516786623012</v>
      </c>
      <c r="J38" s="397">
        <v>308.84069271717721</v>
      </c>
      <c r="K38" s="397">
        <v>371.39233271438593</v>
      </c>
      <c r="L38" s="397">
        <v>398.92931474406697</v>
      </c>
      <c r="M38" s="397">
        <v>496.40096678445678</v>
      </c>
      <c r="N38" s="397">
        <v>603.77488747896587</v>
      </c>
      <c r="O38" s="397">
        <v>657.19785600818898</v>
      </c>
      <c r="P38" s="397">
        <v>612.70634260081772</v>
      </c>
      <c r="Q38" s="397">
        <v>476.48381765473721</v>
      </c>
      <c r="R38" s="397">
        <v>332.19486044463343</v>
      </c>
      <c r="S38" s="397">
        <v>246.23556364786512</v>
      </c>
      <c r="T38" s="397">
        <v>252.11990936067406</v>
      </c>
      <c r="U38" s="398"/>
      <c r="V38" s="397">
        <v>7070</v>
      </c>
      <c r="W38" s="379"/>
      <c r="X38" s="393" t="s">
        <v>356</v>
      </c>
      <c r="Y38" s="394">
        <v>264242.0570867745</v>
      </c>
      <c r="Z38" s="395">
        <v>4506.4506468132631</v>
      </c>
      <c r="AA38" s="395">
        <v>2398.6705477464361</v>
      </c>
      <c r="AB38" s="396">
        <v>7519.6602181432636</v>
      </c>
      <c r="AC38" s="379"/>
      <c r="AD38" s="252"/>
      <c r="AE38" s="257" t="s">
        <v>356</v>
      </c>
      <c r="AF38" s="258">
        <v>264242.0570867745</v>
      </c>
      <c r="AG38" s="258">
        <v>4506.4506468132631</v>
      </c>
      <c r="AH38" s="258">
        <v>2398.6705477464361</v>
      </c>
      <c r="AI38" s="259">
        <v>7519.6602181432636</v>
      </c>
      <c r="AJ38" s="260">
        <f t="shared" si="0"/>
        <v>14424.781412702963</v>
      </c>
    </row>
    <row r="39" spans="1:36" ht="12.6" customHeight="1">
      <c r="A39" s="397" t="s">
        <v>397</v>
      </c>
      <c r="B39" s="397">
        <v>1714.9930932663021</v>
      </c>
      <c r="C39" s="397">
        <v>1595.1934209838425</v>
      </c>
      <c r="D39" s="397">
        <v>1621.9026940439107</v>
      </c>
      <c r="E39" s="397">
        <v>1042.4378906997263</v>
      </c>
      <c r="F39" s="397">
        <v>601.33151337280344</v>
      </c>
      <c r="G39" s="397">
        <v>1348.5149169021868</v>
      </c>
      <c r="H39" s="397">
        <v>1494.1009119683742</v>
      </c>
      <c r="I39" s="397">
        <v>1504.421793199999</v>
      </c>
      <c r="J39" s="397">
        <v>1498.1599013185994</v>
      </c>
      <c r="K39" s="397">
        <v>1493.6419648397646</v>
      </c>
      <c r="L39" s="397">
        <v>1525.9269446120959</v>
      </c>
      <c r="M39" s="397">
        <v>1726.202372688263</v>
      </c>
      <c r="N39" s="397">
        <v>1848.0001610554568</v>
      </c>
      <c r="O39" s="397">
        <v>1910.8065785958695</v>
      </c>
      <c r="P39" s="397">
        <v>1594.3433153063202</v>
      </c>
      <c r="Q39" s="397">
        <v>1206.5008762651516</v>
      </c>
      <c r="R39" s="397">
        <v>918.18831723825429</v>
      </c>
      <c r="S39" s="397">
        <v>623.92843223454122</v>
      </c>
      <c r="T39" s="397">
        <v>836.40490140853376</v>
      </c>
      <c r="U39" s="398"/>
      <c r="V39" s="397">
        <v>26104.999999999993</v>
      </c>
      <c r="W39" s="379"/>
      <c r="X39" s="393" t="s">
        <v>357</v>
      </c>
      <c r="Y39" s="394">
        <v>257039.34370105548</v>
      </c>
      <c r="Z39" s="395">
        <v>4432.1437967895554</v>
      </c>
      <c r="AA39" s="395">
        <v>2428.195182087813</v>
      </c>
      <c r="AB39" s="396">
        <v>7106.7801094249608</v>
      </c>
      <c r="AC39" s="379"/>
      <c r="AD39" s="252"/>
      <c r="AE39" s="257" t="s">
        <v>357</v>
      </c>
      <c r="AF39" s="258">
        <v>257039.34370105548</v>
      </c>
      <c r="AG39" s="258">
        <v>4432.1437967895554</v>
      </c>
      <c r="AH39" s="258">
        <v>2428.195182087813</v>
      </c>
      <c r="AI39" s="259">
        <v>7106.7801094249608</v>
      </c>
      <c r="AJ39" s="260">
        <f t="shared" si="0"/>
        <v>13967.11908830233</v>
      </c>
    </row>
    <row r="40" spans="1:36" ht="12.6" customHeight="1">
      <c r="A40" s="397" t="s">
        <v>398</v>
      </c>
      <c r="B40" s="397">
        <v>38968.835186505879</v>
      </c>
      <c r="C40" s="397">
        <v>39425.937488480253</v>
      </c>
      <c r="D40" s="397">
        <v>37644.764641408561</v>
      </c>
      <c r="E40" s="397">
        <v>22119.892018562692</v>
      </c>
      <c r="F40" s="397">
        <v>13049.528193355201</v>
      </c>
      <c r="G40" s="397">
        <v>33799.483600237421</v>
      </c>
      <c r="H40" s="397">
        <v>43543.349538113835</v>
      </c>
      <c r="I40" s="397">
        <v>42675.318876999736</v>
      </c>
      <c r="J40" s="397">
        <v>43000.974228336047</v>
      </c>
      <c r="K40" s="397">
        <v>40776.584558871029</v>
      </c>
      <c r="L40" s="397">
        <v>39595.71426324021</v>
      </c>
      <c r="M40" s="397">
        <v>37132.084961918583</v>
      </c>
      <c r="N40" s="397">
        <v>33999.847149793139</v>
      </c>
      <c r="O40" s="397">
        <v>29095.224242585649</v>
      </c>
      <c r="P40" s="397">
        <v>21744.068888060541</v>
      </c>
      <c r="Q40" s="397">
        <v>15606.560379718409</v>
      </c>
      <c r="R40" s="397">
        <v>11011.070532250918</v>
      </c>
      <c r="S40" s="397">
        <v>8186.1629599893031</v>
      </c>
      <c r="T40" s="397">
        <v>9089.598291572529</v>
      </c>
      <c r="U40" s="398"/>
      <c r="V40" s="397">
        <v>560464.99999999988</v>
      </c>
      <c r="W40" s="379"/>
      <c r="X40" s="393" t="s">
        <v>358</v>
      </c>
      <c r="Y40" s="394">
        <v>259235.75550658198</v>
      </c>
      <c r="Z40" s="395">
        <v>4797.2679119126551</v>
      </c>
      <c r="AA40" s="395">
        <v>2784.342393038205</v>
      </c>
      <c r="AB40" s="396">
        <v>7717.0215163131961</v>
      </c>
      <c r="AC40" s="379"/>
      <c r="AD40" s="252"/>
      <c r="AE40" s="257" t="s">
        <v>358</v>
      </c>
      <c r="AF40" s="258">
        <v>259235.75550658198</v>
      </c>
      <c r="AG40" s="258">
        <v>4797.2679119126551</v>
      </c>
      <c r="AH40" s="258">
        <v>2784.342393038205</v>
      </c>
      <c r="AI40" s="259">
        <v>7717.0215163131961</v>
      </c>
      <c r="AJ40" s="260">
        <f t="shared" si="0"/>
        <v>15298.631821264056</v>
      </c>
    </row>
    <row r="41" spans="1:36" ht="12.6" customHeight="1">
      <c r="A41" s="397" t="s">
        <v>399</v>
      </c>
      <c r="B41" s="397">
        <v>71.048844216963957</v>
      </c>
      <c r="C41" s="397">
        <v>54.607857742288651</v>
      </c>
      <c r="D41" s="397">
        <v>77.370324687511911</v>
      </c>
      <c r="E41" s="397">
        <v>55.469179237397526</v>
      </c>
      <c r="F41" s="397">
        <v>20.187784904943843</v>
      </c>
      <c r="G41" s="397">
        <v>36.455553399157274</v>
      </c>
      <c r="H41" s="397">
        <v>58.045094940382114</v>
      </c>
      <c r="I41" s="397">
        <v>65.06183279879599</v>
      </c>
      <c r="J41" s="397">
        <v>68.7908906898884</v>
      </c>
      <c r="K41" s="397">
        <v>54.96309961757138</v>
      </c>
      <c r="L41" s="397">
        <v>84.20131999933308</v>
      </c>
      <c r="M41" s="397">
        <v>91.775032756538423</v>
      </c>
      <c r="N41" s="397">
        <v>133.23281468167934</v>
      </c>
      <c r="O41" s="397">
        <v>115.20150821055952</v>
      </c>
      <c r="P41" s="397">
        <v>147.66075546812991</v>
      </c>
      <c r="Q41" s="397">
        <v>102.41896049472383</v>
      </c>
      <c r="R41" s="397">
        <v>94.296684156608066</v>
      </c>
      <c r="S41" s="397">
        <v>58.399857471256858</v>
      </c>
      <c r="T41" s="397">
        <v>50.81260452626978</v>
      </c>
      <c r="U41" s="398"/>
      <c r="V41" s="397">
        <v>1439.9999999999998</v>
      </c>
      <c r="W41" s="379"/>
      <c r="X41" s="393" t="s">
        <v>359</v>
      </c>
      <c r="Y41" s="394">
        <v>264601.74371297762</v>
      </c>
      <c r="Z41" s="395">
        <v>5235.0308143918783</v>
      </c>
      <c r="AA41" s="395">
        <v>3382.1127667158344</v>
      </c>
      <c r="AB41" s="396">
        <v>7870.5091903860257</v>
      </c>
      <c r="AC41" s="379"/>
      <c r="AD41" s="252"/>
      <c r="AE41" s="257" t="s">
        <v>359</v>
      </c>
      <c r="AF41" s="258">
        <v>264601.74371297762</v>
      </c>
      <c r="AG41" s="258">
        <v>5235.0308143918783</v>
      </c>
      <c r="AH41" s="258">
        <v>3382.1127667158344</v>
      </c>
      <c r="AI41" s="259">
        <v>7870.5091903860257</v>
      </c>
      <c r="AJ41" s="260">
        <f t="shared" si="0"/>
        <v>16487.65277149374</v>
      </c>
    </row>
    <row r="42" spans="1:36" s="163" customFormat="1" ht="12.6" customHeight="1">
      <c r="A42" s="397" t="s">
        <v>400</v>
      </c>
      <c r="B42" s="397">
        <v>6520.3170087433846</v>
      </c>
      <c r="C42" s="397">
        <v>6798.3141933068964</v>
      </c>
      <c r="D42" s="397">
        <v>7091.8785404231458</v>
      </c>
      <c r="E42" s="397">
        <v>4345.5166581049207</v>
      </c>
      <c r="F42" s="397">
        <v>3479.463461618242</v>
      </c>
      <c r="G42" s="397">
        <v>6956.0200326491713</v>
      </c>
      <c r="H42" s="397">
        <v>6113.562577836582</v>
      </c>
      <c r="I42" s="397">
        <v>6212.9601343521035</v>
      </c>
      <c r="J42" s="397">
        <v>6520.4105749518658</v>
      </c>
      <c r="K42" s="397">
        <v>6580.6608196794468</v>
      </c>
      <c r="L42" s="397">
        <v>6573.8898555259575</v>
      </c>
      <c r="M42" s="397">
        <v>6747.8221205594409</v>
      </c>
      <c r="N42" s="397">
        <v>6557.3389854251527</v>
      </c>
      <c r="O42" s="397">
        <v>6147.7198422623696</v>
      </c>
      <c r="P42" s="397">
        <v>5095.6589980643894</v>
      </c>
      <c r="Q42" s="397">
        <v>3664.3889821536682</v>
      </c>
      <c r="R42" s="397">
        <v>2822.4553468961835</v>
      </c>
      <c r="S42" s="397">
        <v>2026.905451280388</v>
      </c>
      <c r="T42" s="397">
        <v>2269.7164161666738</v>
      </c>
      <c r="U42" s="398"/>
      <c r="V42" s="397">
        <v>102524.99999999999</v>
      </c>
      <c r="W42" s="403"/>
      <c r="X42" s="393" t="s">
        <v>360</v>
      </c>
      <c r="Y42" s="394">
        <v>268603.52913168893</v>
      </c>
      <c r="Z42" s="395">
        <v>5590.7055198497592</v>
      </c>
      <c r="AA42" s="395">
        <v>4175.2983134783635</v>
      </c>
      <c r="AB42" s="396">
        <v>8358.9782239424749</v>
      </c>
      <c r="AC42" s="403"/>
      <c r="AD42" s="261"/>
      <c r="AE42" s="257" t="s">
        <v>360</v>
      </c>
      <c r="AF42" s="258">
        <v>268603.52913168893</v>
      </c>
      <c r="AG42" s="258">
        <v>5590.7055198497592</v>
      </c>
      <c r="AH42" s="258">
        <v>4175.2983134783635</v>
      </c>
      <c r="AI42" s="259">
        <v>8358.9782239424749</v>
      </c>
      <c r="AJ42" s="260">
        <f t="shared" si="0"/>
        <v>18124.982057270598</v>
      </c>
    </row>
    <row r="43" spans="1:36" s="162" customFormat="1" ht="12.75" customHeight="1">
      <c r="A43" s="488" t="s">
        <v>401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387"/>
      <c r="X43" s="393" t="s">
        <v>361</v>
      </c>
      <c r="Y43" s="394">
        <v>251573.71522186266</v>
      </c>
      <c r="Z43" s="395">
        <v>5169.2970245603474</v>
      </c>
      <c r="AA43" s="395">
        <v>4586.5333612259328</v>
      </c>
      <c r="AB43" s="396">
        <v>7781.5025586837119</v>
      </c>
      <c r="AC43" s="387"/>
      <c r="AD43" s="262"/>
      <c r="AE43" s="263" t="s">
        <v>361</v>
      </c>
      <c r="AF43" s="264">
        <v>251573.71522186266</v>
      </c>
      <c r="AG43" s="264">
        <v>5169.2970245603474</v>
      </c>
      <c r="AH43" s="264">
        <v>4586.5333612259328</v>
      </c>
      <c r="AI43" s="265">
        <v>7781.5025586837119</v>
      </c>
      <c r="AJ43" s="260">
        <f t="shared" si="0"/>
        <v>17537.332944469992</v>
      </c>
    </row>
    <row r="44" spans="1:36" s="161" customFormat="1" ht="17.25" customHeight="1" thickBot="1">
      <c r="A44" s="384" t="s">
        <v>2</v>
      </c>
      <c r="B44" s="385" t="s">
        <v>348</v>
      </c>
      <c r="C44" s="385" t="s">
        <v>349</v>
      </c>
      <c r="D44" s="385" t="s">
        <v>350</v>
      </c>
      <c r="E44" s="385" t="s">
        <v>351</v>
      </c>
      <c r="F44" s="385" t="s">
        <v>352</v>
      </c>
      <c r="G44" s="385" t="s">
        <v>353</v>
      </c>
      <c r="H44" s="385" t="s">
        <v>354</v>
      </c>
      <c r="I44" s="385" t="s">
        <v>355</v>
      </c>
      <c r="J44" s="385" t="s">
        <v>356</v>
      </c>
      <c r="K44" s="385" t="s">
        <v>357</v>
      </c>
      <c r="L44" s="385" t="s">
        <v>358</v>
      </c>
      <c r="M44" s="385" t="s">
        <v>359</v>
      </c>
      <c r="N44" s="385" t="s">
        <v>360</v>
      </c>
      <c r="O44" s="385" t="s">
        <v>361</v>
      </c>
      <c r="P44" s="385" t="s">
        <v>362</v>
      </c>
      <c r="Q44" s="385" t="s">
        <v>363</v>
      </c>
      <c r="R44" s="385" t="s">
        <v>364</v>
      </c>
      <c r="S44" s="385" t="s">
        <v>365</v>
      </c>
      <c r="T44" s="386" t="s">
        <v>366</v>
      </c>
      <c r="U44" s="480" t="s">
        <v>367</v>
      </c>
      <c r="V44" s="481"/>
      <c r="W44" s="404"/>
      <c r="X44" s="393" t="s">
        <v>362</v>
      </c>
      <c r="Y44" s="394">
        <v>207292.03528188032</v>
      </c>
      <c r="Z44" s="395">
        <v>4239.1567481949605</v>
      </c>
      <c r="AA44" s="395">
        <v>4178.0795845086977</v>
      </c>
      <c r="AB44" s="396">
        <v>6758.5576760807708</v>
      </c>
      <c r="AC44" s="383"/>
      <c r="AD44" s="253"/>
      <c r="AE44" s="263" t="s">
        <v>362</v>
      </c>
      <c r="AF44" s="264">
        <v>207292.03528188032</v>
      </c>
      <c r="AG44" s="264">
        <v>4239.1567481949605</v>
      </c>
      <c r="AH44" s="264">
        <v>4178.0795845086977</v>
      </c>
      <c r="AI44" s="265">
        <v>6758.5576760807708</v>
      </c>
      <c r="AJ44" s="260">
        <f t="shared" si="0"/>
        <v>15175.794008784429</v>
      </c>
    </row>
    <row r="45" spans="1:36" s="164" customFormat="1" ht="14.25" customHeight="1" thickTop="1">
      <c r="A45" s="392" t="s">
        <v>324</v>
      </c>
      <c r="B45" s="392">
        <v>123382.98967709462</v>
      </c>
      <c r="C45" s="392">
        <v>120028.09785941406</v>
      </c>
      <c r="D45" s="392">
        <v>124193.43938024796</v>
      </c>
      <c r="E45" s="392">
        <v>76174.35409040442</v>
      </c>
      <c r="F45" s="392">
        <v>53067.025138730743</v>
      </c>
      <c r="G45" s="392">
        <v>129119.89048575088</v>
      </c>
      <c r="H45" s="392">
        <v>136435.83129633692</v>
      </c>
      <c r="I45" s="392">
        <v>135161.96347795118</v>
      </c>
      <c r="J45" s="392">
        <v>133061.36339627346</v>
      </c>
      <c r="K45" s="392">
        <v>129180.82140395054</v>
      </c>
      <c r="L45" s="392">
        <v>129305.70969773852</v>
      </c>
      <c r="M45" s="392">
        <v>130475.02635825782</v>
      </c>
      <c r="N45" s="392">
        <v>130498.24756308753</v>
      </c>
      <c r="O45" s="392">
        <v>121669.4895696765</v>
      </c>
      <c r="P45" s="392">
        <v>99299.32183188053</v>
      </c>
      <c r="Q45" s="392">
        <v>73468.776672146138</v>
      </c>
      <c r="R45" s="392">
        <v>49892.107541228273</v>
      </c>
      <c r="S45" s="392">
        <v>33382.977849764873</v>
      </c>
      <c r="T45" s="392">
        <v>28754.633636536517</v>
      </c>
      <c r="U45" s="482">
        <v>1956552.0669264717</v>
      </c>
      <c r="V45" s="489"/>
      <c r="W45" s="405"/>
      <c r="X45" s="393" t="s">
        <v>363</v>
      </c>
      <c r="Y45" s="394">
        <v>154903.42610177657</v>
      </c>
      <c r="Z45" s="395">
        <v>3078.1748487665859</v>
      </c>
      <c r="AA45" s="395">
        <v>3150.0330035040997</v>
      </c>
      <c r="AB45" s="396">
        <v>5171.2557026630575</v>
      </c>
      <c r="AC45" s="405"/>
      <c r="AD45" s="266"/>
      <c r="AE45" s="263" t="s">
        <v>363</v>
      </c>
      <c r="AF45" s="264">
        <v>154903.42610177657</v>
      </c>
      <c r="AG45" s="264">
        <v>3078.1748487665859</v>
      </c>
      <c r="AH45" s="264">
        <v>3150.0330035040997</v>
      </c>
      <c r="AI45" s="265">
        <v>5171.2557026630575</v>
      </c>
      <c r="AJ45" s="260">
        <f t="shared" si="0"/>
        <v>11399.463554933744</v>
      </c>
    </row>
    <row r="46" spans="1:36" s="163" customFormat="1" ht="12.6" customHeight="1">
      <c r="A46" s="397" t="s">
        <v>368</v>
      </c>
      <c r="B46" s="397">
        <v>419.8366575330723</v>
      </c>
      <c r="C46" s="397">
        <v>413.52744785294129</v>
      </c>
      <c r="D46" s="397">
        <v>453.53290913510011</v>
      </c>
      <c r="E46" s="397">
        <v>337.23330387625532</v>
      </c>
      <c r="F46" s="397">
        <v>162.23593083481055</v>
      </c>
      <c r="G46" s="397">
        <v>321.04670041180469</v>
      </c>
      <c r="H46" s="397">
        <v>405.58961749995933</v>
      </c>
      <c r="I46" s="397">
        <v>436.48744582979811</v>
      </c>
      <c r="J46" s="397">
        <v>468.91021433247909</v>
      </c>
      <c r="K46" s="397">
        <v>456.41323008395057</v>
      </c>
      <c r="L46" s="397">
        <v>520.79873815411827</v>
      </c>
      <c r="M46" s="397">
        <v>557.96055445265597</v>
      </c>
      <c r="N46" s="397">
        <v>655.94027988740811</v>
      </c>
      <c r="O46" s="397">
        <v>684.7275545174009</v>
      </c>
      <c r="P46" s="397">
        <v>664.31195637722919</v>
      </c>
      <c r="Q46" s="397">
        <v>516.71759666971002</v>
      </c>
      <c r="R46" s="397">
        <v>375.73888932326406</v>
      </c>
      <c r="S46" s="397">
        <v>240.76067356199579</v>
      </c>
      <c r="T46" s="397">
        <v>177.83757574883438</v>
      </c>
      <c r="U46" s="398"/>
      <c r="V46" s="397">
        <v>8269.6072760827865</v>
      </c>
      <c r="W46" s="403"/>
      <c r="X46" s="393" t="s">
        <v>364</v>
      </c>
      <c r="Y46" s="394">
        <v>109834.80741166411</v>
      </c>
      <c r="Z46" s="395">
        <v>2286.9719611372202</v>
      </c>
      <c r="AA46" s="395">
        <v>2057.6918850593493</v>
      </c>
      <c r="AB46" s="396">
        <v>3664.1277384180962</v>
      </c>
      <c r="AC46" s="403"/>
      <c r="AD46" s="261"/>
      <c r="AE46" s="257" t="s">
        <v>364</v>
      </c>
      <c r="AF46" s="258">
        <v>109834.80741166411</v>
      </c>
      <c r="AG46" s="258">
        <v>2286.9719611372202</v>
      </c>
      <c r="AH46" s="258">
        <v>2057.6918850593493</v>
      </c>
      <c r="AI46" s="259">
        <v>3664.1277384180962</v>
      </c>
      <c r="AJ46" s="260">
        <f t="shared" si="0"/>
        <v>8008.7915846146661</v>
      </c>
    </row>
    <row r="47" spans="1:36" s="163" customFormat="1" ht="12.6" customHeight="1">
      <c r="A47" s="397" t="s">
        <v>326</v>
      </c>
      <c r="B47" s="399">
        <v>1771.1675735859976</v>
      </c>
      <c r="C47" s="399">
        <v>1866.8947832171025</v>
      </c>
      <c r="D47" s="399">
        <v>2236.275702496398</v>
      </c>
      <c r="E47" s="399">
        <v>1629.9537301085729</v>
      </c>
      <c r="F47" s="397">
        <v>2838.0325438008076</v>
      </c>
      <c r="G47" s="397">
        <v>7424.8704579875612</v>
      </c>
      <c r="H47" s="397">
        <v>3493.1255588980666</v>
      </c>
      <c r="I47" s="397">
        <v>2576.6528215077415</v>
      </c>
      <c r="J47" s="397">
        <v>2246.6801082122461</v>
      </c>
      <c r="K47" s="397">
        <v>2198.2554692162266</v>
      </c>
      <c r="L47" s="397">
        <v>2339.9658643875509</v>
      </c>
      <c r="M47" s="397">
        <v>2513.8164163534793</v>
      </c>
      <c r="N47" s="397">
        <v>2716.6229792256686</v>
      </c>
      <c r="O47" s="397">
        <v>2537.6117235775569</v>
      </c>
      <c r="P47" s="397">
        <v>2038.1779527947283</v>
      </c>
      <c r="Q47" s="397">
        <v>1488.4270799336953</v>
      </c>
      <c r="R47" s="397">
        <v>1051.5073042707772</v>
      </c>
      <c r="S47" s="397">
        <v>689.83904474430017</v>
      </c>
      <c r="T47" s="397">
        <v>664.03078951622319</v>
      </c>
      <c r="U47" s="398"/>
      <c r="V47" s="397">
        <v>44321.907903834719</v>
      </c>
      <c r="W47" s="403"/>
      <c r="X47" s="393" t="s">
        <v>365</v>
      </c>
      <c r="Y47" s="394">
        <v>78444.036902272783</v>
      </c>
      <c r="Z47" s="395">
        <v>1607.0586676527237</v>
      </c>
      <c r="AA47" s="395">
        <v>1349.495026026713</v>
      </c>
      <c r="AB47" s="396">
        <v>2619.6137532457815</v>
      </c>
      <c r="AC47" s="403"/>
      <c r="AD47" s="261"/>
      <c r="AE47" s="257" t="s">
        <v>365</v>
      </c>
      <c r="AF47" s="258">
        <v>78444.036902272783</v>
      </c>
      <c r="AG47" s="258">
        <v>1607.0586676527237</v>
      </c>
      <c r="AH47" s="258">
        <v>1349.495026026713</v>
      </c>
      <c r="AI47" s="259">
        <v>2619.6137532457815</v>
      </c>
      <c r="AJ47" s="260">
        <f t="shared" si="0"/>
        <v>5576.1674469252184</v>
      </c>
    </row>
    <row r="48" spans="1:36" s="163" customFormat="1" ht="12.6" customHeight="1">
      <c r="A48" s="397" t="s">
        <v>369</v>
      </c>
      <c r="B48" s="397">
        <v>11289.172722884694</v>
      </c>
      <c r="C48" s="397">
        <v>12180.408462961528</v>
      </c>
      <c r="D48" s="397">
        <v>13665.201762442362</v>
      </c>
      <c r="E48" s="397">
        <v>8381.1990648598548</v>
      </c>
      <c r="F48" s="397">
        <v>4854.3610025627058</v>
      </c>
      <c r="G48" s="397">
        <v>10381.320124633748</v>
      </c>
      <c r="H48" s="397">
        <v>11000.803068501</v>
      </c>
      <c r="I48" s="397">
        <v>11361.807012550194</v>
      </c>
      <c r="J48" s="397">
        <v>12282.805522588915</v>
      </c>
      <c r="K48" s="397">
        <v>13093.214892981947</v>
      </c>
      <c r="L48" s="397">
        <v>13967.146315478556</v>
      </c>
      <c r="M48" s="397">
        <v>14380.957040043953</v>
      </c>
      <c r="N48" s="397">
        <v>14335.659716406208</v>
      </c>
      <c r="O48" s="397">
        <v>12958.771625637255</v>
      </c>
      <c r="P48" s="397">
        <v>10092.501622859614</v>
      </c>
      <c r="Q48" s="397">
        <v>7101.9409867162331</v>
      </c>
      <c r="R48" s="397">
        <v>4766.2928938784398</v>
      </c>
      <c r="S48" s="397">
        <v>3086.8559080789946</v>
      </c>
      <c r="T48" s="397">
        <v>2866.0259061820057</v>
      </c>
      <c r="U48" s="398"/>
      <c r="V48" s="397">
        <v>192046.44565224822</v>
      </c>
      <c r="W48" s="403"/>
      <c r="X48" s="400" t="s">
        <v>366</v>
      </c>
      <c r="Y48" s="394">
        <v>82281.087749469531</v>
      </c>
      <c r="Z48" s="395">
        <v>1815.6424660132939</v>
      </c>
      <c r="AA48" s="395">
        <v>1173.9229233785218</v>
      </c>
      <c r="AB48" s="396">
        <v>2508.6420191114344</v>
      </c>
      <c r="AC48" s="403"/>
      <c r="AD48" s="261"/>
      <c r="AE48" s="257" t="s">
        <v>366</v>
      </c>
      <c r="AF48" s="258">
        <v>82281.087749469531</v>
      </c>
      <c r="AG48" s="258">
        <v>1815.6424660132939</v>
      </c>
      <c r="AH48" s="258">
        <v>1173.9229233785218</v>
      </c>
      <c r="AI48" s="259">
        <v>2508.6420191114344</v>
      </c>
      <c r="AJ48" s="260">
        <f t="shared" si="0"/>
        <v>5498.20740850325</v>
      </c>
    </row>
    <row r="49" spans="1:36" s="163" customFormat="1" ht="12.6" customHeight="1">
      <c r="A49" s="397" t="s">
        <v>370</v>
      </c>
      <c r="B49" s="397">
        <v>1002.9426678433906</v>
      </c>
      <c r="C49" s="397">
        <v>1003.9645694445667</v>
      </c>
      <c r="D49" s="397">
        <v>1020.6128753377884</v>
      </c>
      <c r="E49" s="397">
        <v>723.85846512068338</v>
      </c>
      <c r="F49" s="397">
        <v>497.20463826194941</v>
      </c>
      <c r="G49" s="397">
        <v>1138.3085023891038</v>
      </c>
      <c r="H49" s="397">
        <v>1053.030768670473</v>
      </c>
      <c r="I49" s="397">
        <v>1162.2635497537856</v>
      </c>
      <c r="J49" s="397">
        <v>1119.5522854572771</v>
      </c>
      <c r="K49" s="397">
        <v>1085.3667609866154</v>
      </c>
      <c r="L49" s="397">
        <v>1205.0476316847544</v>
      </c>
      <c r="M49" s="397">
        <v>1265.0217679085899</v>
      </c>
      <c r="N49" s="397">
        <v>1475.5240292115514</v>
      </c>
      <c r="O49" s="397">
        <v>1453.6687006467785</v>
      </c>
      <c r="P49" s="397">
        <v>1268.0806346511199</v>
      </c>
      <c r="Q49" s="397">
        <v>893.9668617839834</v>
      </c>
      <c r="R49" s="397">
        <v>584.9870433905046</v>
      </c>
      <c r="S49" s="397">
        <v>366.93329704053536</v>
      </c>
      <c r="T49" s="397">
        <v>295.81217708703372</v>
      </c>
      <c r="U49" s="398"/>
      <c r="V49" s="397">
        <v>18616.147226670488</v>
      </c>
      <c r="W49" s="403"/>
      <c r="X49" s="406"/>
      <c r="Y49" s="407"/>
      <c r="Z49" s="407"/>
      <c r="AA49" s="407"/>
      <c r="AB49" s="408"/>
      <c r="AC49" s="403"/>
      <c r="AD49" s="261"/>
      <c r="AE49" s="257"/>
      <c r="AF49" s="267"/>
      <c r="AG49" s="267"/>
      <c r="AH49" s="267"/>
      <c r="AI49" s="268"/>
      <c r="AJ49" s="269"/>
    </row>
    <row r="50" spans="1:36" s="163" customFormat="1" ht="12.6" customHeight="1" thickBot="1">
      <c r="A50" s="397" t="s">
        <v>371</v>
      </c>
      <c r="B50" s="397">
        <v>1405.7486093440384</v>
      </c>
      <c r="C50" s="397">
        <v>1495.2055846643498</v>
      </c>
      <c r="D50" s="397">
        <v>1810.3969454283731</v>
      </c>
      <c r="E50" s="397">
        <v>1080.510189383346</v>
      </c>
      <c r="F50" s="397">
        <v>585.66234950296064</v>
      </c>
      <c r="G50" s="397">
        <v>1204.4151941022651</v>
      </c>
      <c r="H50" s="397">
        <v>1202.5115221188441</v>
      </c>
      <c r="I50" s="397">
        <v>1541.9121744163579</v>
      </c>
      <c r="J50" s="397">
        <v>1531.7593662669763</v>
      </c>
      <c r="K50" s="397">
        <v>1752.3895395045304</v>
      </c>
      <c r="L50" s="397">
        <v>1771.598444436717</v>
      </c>
      <c r="M50" s="397">
        <v>1959.6140993224467</v>
      </c>
      <c r="N50" s="397">
        <v>1951.0906711914172</v>
      </c>
      <c r="O50" s="397">
        <v>1826.7389966749588</v>
      </c>
      <c r="P50" s="397">
        <v>1536.2648726862274</v>
      </c>
      <c r="Q50" s="397">
        <v>998.81819549463285</v>
      </c>
      <c r="R50" s="397">
        <v>702.93439473891567</v>
      </c>
      <c r="S50" s="397">
        <v>379.68752018780879</v>
      </c>
      <c r="T50" s="397">
        <v>313.58364504913919</v>
      </c>
      <c r="U50" s="398"/>
      <c r="V50" s="397">
        <v>25050.842314514313</v>
      </c>
      <c r="W50" s="403"/>
      <c r="X50" s="409" t="s">
        <v>367</v>
      </c>
      <c r="Y50" s="410">
        <f>SUM(Y31:Y49)</f>
        <v>3962710.0000000005</v>
      </c>
      <c r="Z50" s="410">
        <f>SUM(Z31:Z49)</f>
        <v>88740</v>
      </c>
      <c r="AA50" s="410">
        <f>SUM(AA31:AA49)</f>
        <v>46890.000000000015</v>
      </c>
      <c r="AB50" s="411">
        <f>SUM(AB31:AB49)</f>
        <v>119705</v>
      </c>
      <c r="AC50" s="403"/>
      <c r="AD50" s="261"/>
      <c r="AE50" s="270" t="s">
        <v>367</v>
      </c>
      <c r="AF50" s="271">
        <v>3962710.0000000005</v>
      </c>
      <c r="AG50" s="271">
        <v>88740</v>
      </c>
      <c r="AH50" s="271">
        <v>46890.000000000015</v>
      </c>
      <c r="AI50" s="272">
        <v>119705</v>
      </c>
      <c r="AJ50" s="273">
        <f t="shared" si="0"/>
        <v>255335</v>
      </c>
    </row>
    <row r="51" spans="1:36" s="163" customFormat="1" ht="12.6" customHeight="1">
      <c r="A51" s="397" t="s">
        <v>372</v>
      </c>
      <c r="B51" s="397">
        <v>1747.6640827208289</v>
      </c>
      <c r="C51" s="397">
        <v>1544.7408008223972</v>
      </c>
      <c r="D51" s="397">
        <v>1669.0995649408617</v>
      </c>
      <c r="E51" s="397">
        <v>1069.3087235416028</v>
      </c>
      <c r="F51" s="397">
        <v>741.32817527768509</v>
      </c>
      <c r="G51" s="397">
        <v>1464.5847182602308</v>
      </c>
      <c r="H51" s="397">
        <v>1575.4251323541732</v>
      </c>
      <c r="I51" s="397">
        <v>1719.3270191289555</v>
      </c>
      <c r="J51" s="397">
        <v>1664.2521656774004</v>
      </c>
      <c r="K51" s="397">
        <v>1642.3913392743393</v>
      </c>
      <c r="L51" s="397">
        <v>1908.658205548629</v>
      </c>
      <c r="M51" s="397">
        <v>2169.2429140128879</v>
      </c>
      <c r="N51" s="397">
        <v>2432.5731933595207</v>
      </c>
      <c r="O51" s="397">
        <v>2547.9013933646665</v>
      </c>
      <c r="P51" s="397">
        <v>2313.2511046786531</v>
      </c>
      <c r="Q51" s="397">
        <v>1936.9609826530855</v>
      </c>
      <c r="R51" s="397">
        <v>1341.8742159418564</v>
      </c>
      <c r="S51" s="397">
        <v>884.21656147212968</v>
      </c>
      <c r="T51" s="397">
        <v>694.47501733671152</v>
      </c>
      <c r="U51" s="398"/>
      <c r="V51" s="397">
        <v>31067.275310366618</v>
      </c>
      <c r="W51" s="403"/>
      <c r="X51" s="418"/>
      <c r="Y51" s="412"/>
      <c r="Z51" s="397"/>
      <c r="AA51" s="397"/>
      <c r="AB51" s="397"/>
      <c r="AC51" s="403"/>
      <c r="AD51" s="261"/>
      <c r="AE51" s="261"/>
      <c r="AF51" s="261"/>
      <c r="AG51" s="261"/>
      <c r="AH51" s="261"/>
      <c r="AI51" s="261"/>
      <c r="AJ51" s="261"/>
    </row>
    <row r="52" spans="1:36" s="163" customFormat="1" ht="12.6" customHeight="1">
      <c r="A52" s="397" t="s">
        <v>373</v>
      </c>
      <c r="B52" s="397">
        <v>543.4980206674129</v>
      </c>
      <c r="C52" s="397">
        <v>575.39029918280323</v>
      </c>
      <c r="D52" s="397">
        <v>658.75566246392657</v>
      </c>
      <c r="E52" s="397">
        <v>394.97574185592151</v>
      </c>
      <c r="F52" s="397">
        <v>193.11093095755717</v>
      </c>
      <c r="G52" s="397">
        <v>429.43799409655389</v>
      </c>
      <c r="H52" s="397">
        <v>428.76779970630594</v>
      </c>
      <c r="I52" s="397">
        <v>519.28281305466066</v>
      </c>
      <c r="J52" s="397">
        <v>521.28421389428036</v>
      </c>
      <c r="K52" s="397">
        <v>570.66574931951254</v>
      </c>
      <c r="L52" s="397">
        <v>635.03663587218409</v>
      </c>
      <c r="M52" s="397">
        <v>730.64669717236188</v>
      </c>
      <c r="N52" s="397">
        <v>754.37042588143152</v>
      </c>
      <c r="O52" s="397">
        <v>868.19397710481599</v>
      </c>
      <c r="P52" s="397">
        <v>861.94345700506472</v>
      </c>
      <c r="Q52" s="397">
        <v>676.17880640928718</v>
      </c>
      <c r="R52" s="397">
        <v>425.62383323035755</v>
      </c>
      <c r="S52" s="397">
        <v>283.2614121056742</v>
      </c>
      <c r="T52" s="397">
        <v>201.22140855004022</v>
      </c>
      <c r="U52" s="398"/>
      <c r="V52" s="397">
        <v>10271.645878530153</v>
      </c>
      <c r="W52" s="403"/>
      <c r="X52"/>
      <c r="Y52" s="403"/>
      <c r="Z52" s="403"/>
      <c r="AA52" s="403"/>
      <c r="AB52" s="403"/>
      <c r="AC52" s="403"/>
      <c r="AD52" s="261"/>
      <c r="AE52" s="261"/>
      <c r="AF52" s="261"/>
      <c r="AG52" s="261"/>
      <c r="AH52" s="261"/>
      <c r="AI52" s="261"/>
      <c r="AJ52" s="261"/>
    </row>
    <row r="53" spans="1:36" s="163" customFormat="1" ht="12.6" customHeight="1" thickBot="1">
      <c r="A53" s="397" t="s">
        <v>374</v>
      </c>
      <c r="B53" s="397">
        <v>446.4569475795235</v>
      </c>
      <c r="C53" s="397">
        <v>420.13665057553953</v>
      </c>
      <c r="D53" s="397">
        <v>530.90382136279106</v>
      </c>
      <c r="E53" s="397">
        <v>348.73329828386392</v>
      </c>
      <c r="F53" s="397">
        <v>183.16286849810214</v>
      </c>
      <c r="G53" s="397">
        <v>382.93161858215666</v>
      </c>
      <c r="H53" s="397">
        <v>457.68317392562409</v>
      </c>
      <c r="I53" s="397">
        <v>430.87707963733004</v>
      </c>
      <c r="J53" s="397">
        <v>508.13260411894555</v>
      </c>
      <c r="K53" s="397">
        <v>457.5554468682152</v>
      </c>
      <c r="L53" s="397">
        <v>650.53745366000339</v>
      </c>
      <c r="M53" s="397">
        <v>754.84647231869894</v>
      </c>
      <c r="N53" s="397">
        <v>986.82482848318102</v>
      </c>
      <c r="O53" s="397">
        <v>1133.4530665122829</v>
      </c>
      <c r="P53" s="397">
        <v>1144.0186366213659</v>
      </c>
      <c r="Q53" s="397">
        <v>913.21127485726049</v>
      </c>
      <c r="R53" s="397">
        <v>598.64842450185051</v>
      </c>
      <c r="S53" s="397">
        <v>415.2228837538168</v>
      </c>
      <c r="T53" s="397">
        <v>308.84365578839459</v>
      </c>
      <c r="U53" s="398"/>
      <c r="V53" s="397">
        <v>11072.180205928946</v>
      </c>
      <c r="W53" s="403"/>
      <c r="X53" s="476" t="s">
        <v>10</v>
      </c>
      <c r="Y53" s="476"/>
      <c r="Z53" s="476"/>
      <c r="AA53" s="476"/>
      <c r="AB53" s="476"/>
      <c r="AC53" s="403"/>
      <c r="AD53" s="261"/>
      <c r="AE53" s="261"/>
      <c r="AF53" s="261"/>
      <c r="AG53" s="261"/>
      <c r="AH53" s="261"/>
      <c r="AI53" s="261"/>
      <c r="AJ53" s="261"/>
    </row>
    <row r="54" spans="1:36" s="163" customFormat="1" ht="12.6" customHeight="1">
      <c r="A54" s="397" t="s">
        <v>375</v>
      </c>
      <c r="B54" s="397">
        <v>5222.5236639598934</v>
      </c>
      <c r="C54" s="397">
        <v>5298.8127357514513</v>
      </c>
      <c r="D54" s="397">
        <v>5527.2850085926275</v>
      </c>
      <c r="E54" s="397">
        <v>3238.1200021634959</v>
      </c>
      <c r="F54" s="397">
        <v>1852.2763642124528</v>
      </c>
      <c r="G54" s="397">
        <v>4256.7058790670371</v>
      </c>
      <c r="H54" s="397">
        <v>5060.697011885376</v>
      </c>
      <c r="I54" s="397">
        <v>5289.9418607221178</v>
      </c>
      <c r="J54" s="397">
        <v>5659.6284681948082</v>
      </c>
      <c r="K54" s="397">
        <v>5539.8657332023076</v>
      </c>
      <c r="L54" s="397">
        <v>5479.085111036029</v>
      </c>
      <c r="M54" s="397">
        <v>5491.4505518998667</v>
      </c>
      <c r="N54" s="397">
        <v>5324.3666334820464</v>
      </c>
      <c r="O54" s="397">
        <v>5572.7196943279796</v>
      </c>
      <c r="P54" s="397">
        <v>4805.2526813437116</v>
      </c>
      <c r="Q54" s="397">
        <v>3635.159546481344</v>
      </c>
      <c r="R54" s="397">
        <v>2213.6371802672952</v>
      </c>
      <c r="S54" s="397">
        <v>1532.1057811010851</v>
      </c>
      <c r="T54" s="397">
        <v>1143.9831946929573</v>
      </c>
      <c r="U54" s="398"/>
      <c r="V54" s="397">
        <v>82143.617102383898</v>
      </c>
      <c r="X54" s="388" t="s">
        <v>2</v>
      </c>
      <c r="Y54" s="389" t="s">
        <v>324</v>
      </c>
      <c r="Z54" s="390" t="s">
        <v>326</v>
      </c>
      <c r="AA54" s="390" t="s">
        <v>327</v>
      </c>
      <c r="AB54" s="391" t="s">
        <v>328</v>
      </c>
      <c r="AC54" s="403"/>
      <c r="AD54" s="261" t="s">
        <v>432</v>
      </c>
      <c r="AE54" s="274" t="s">
        <v>2</v>
      </c>
      <c r="AF54" s="275" t="s">
        <v>324</v>
      </c>
      <c r="AG54" s="276" t="s">
        <v>326</v>
      </c>
      <c r="AH54" s="276" t="s">
        <v>327</v>
      </c>
      <c r="AI54" s="276" t="s">
        <v>328</v>
      </c>
      <c r="AJ54" s="256" t="s">
        <v>343</v>
      </c>
    </row>
    <row r="55" spans="1:36" s="163" customFormat="1" ht="12.6" customHeight="1">
      <c r="A55" s="397" t="s">
        <v>376</v>
      </c>
      <c r="B55" s="397">
        <v>2932.7863227988919</v>
      </c>
      <c r="C55" s="397">
        <v>2793.5382562338177</v>
      </c>
      <c r="D55" s="397">
        <v>3195.4344274829127</v>
      </c>
      <c r="E55" s="397">
        <v>2101.1388213435639</v>
      </c>
      <c r="F55" s="397">
        <v>1286.2278354487728</v>
      </c>
      <c r="G55" s="397">
        <v>2675.628130926822</v>
      </c>
      <c r="H55" s="397">
        <v>2594.3991533318194</v>
      </c>
      <c r="I55" s="397">
        <v>2904.8612435144469</v>
      </c>
      <c r="J55" s="397">
        <v>2779.1850108939811</v>
      </c>
      <c r="K55" s="397">
        <v>2931.2032858546204</v>
      </c>
      <c r="L55" s="397">
        <v>3263.8486561783357</v>
      </c>
      <c r="M55" s="397">
        <v>3737.8792973926161</v>
      </c>
      <c r="N55" s="397">
        <v>4068.7429379331488</v>
      </c>
      <c r="O55" s="397">
        <v>4376.7785646915445</v>
      </c>
      <c r="P55" s="397">
        <v>3988.4675794574673</v>
      </c>
      <c r="Q55" s="397">
        <v>3283.4612652674941</v>
      </c>
      <c r="R55" s="397">
        <v>2297.3241008479376</v>
      </c>
      <c r="S55" s="397">
        <v>1561.7994861166148</v>
      </c>
      <c r="T55" s="397">
        <v>1236.3011467289457</v>
      </c>
      <c r="U55" s="398"/>
      <c r="V55" s="397">
        <v>54009.005522443746</v>
      </c>
      <c r="W55" s="403"/>
      <c r="X55" s="393" t="s">
        <v>348</v>
      </c>
      <c r="Y55" s="394">
        <v>123382.98967709462</v>
      </c>
      <c r="Z55" s="395">
        <v>1771.1675735859976</v>
      </c>
      <c r="AA55" s="395">
        <v>1178.447963939386</v>
      </c>
      <c r="AB55" s="396">
        <v>4107.9985488408347</v>
      </c>
      <c r="AC55" s="403"/>
      <c r="AD55" s="261"/>
      <c r="AE55" s="277" t="s">
        <v>348</v>
      </c>
      <c r="AF55" s="278">
        <v>123382.98967709462</v>
      </c>
      <c r="AG55" s="279">
        <v>1771.1675735859976</v>
      </c>
      <c r="AH55" s="279">
        <v>1178.447963939386</v>
      </c>
      <c r="AI55" s="279">
        <v>4107.9985488408347</v>
      </c>
      <c r="AJ55" s="260">
        <f>SUM(AG55:AI55)</f>
        <v>7057.6140863662185</v>
      </c>
    </row>
    <row r="56" spans="1:36" s="163" customFormat="1" ht="12.6" customHeight="1">
      <c r="A56" s="397" t="s">
        <v>377</v>
      </c>
      <c r="B56" s="397">
        <v>60.725460641001192</v>
      </c>
      <c r="C56" s="397">
        <v>33.771776256247549</v>
      </c>
      <c r="D56" s="397">
        <v>63.053286183082093</v>
      </c>
      <c r="E56" s="397">
        <v>38.00297312089203</v>
      </c>
      <c r="F56" s="397">
        <v>15.491496921297527</v>
      </c>
      <c r="G56" s="397">
        <v>35.193702786741369</v>
      </c>
      <c r="H56" s="397">
        <v>40.60262137851791</v>
      </c>
      <c r="I56" s="397">
        <v>57.218477301980663</v>
      </c>
      <c r="J56" s="397">
        <v>50.24265802104415</v>
      </c>
      <c r="K56" s="397">
        <v>60.279583739517051</v>
      </c>
      <c r="L56" s="397">
        <v>67.794280786802119</v>
      </c>
      <c r="M56" s="397">
        <v>86.400643940128916</v>
      </c>
      <c r="N56" s="397">
        <v>82.605225970321072</v>
      </c>
      <c r="O56" s="397">
        <v>104.05356090711123</v>
      </c>
      <c r="P56" s="397">
        <v>72.268501308661413</v>
      </c>
      <c r="Q56" s="397">
        <v>62.325554583252803</v>
      </c>
      <c r="R56" s="397">
        <v>38.312433614405215</v>
      </c>
      <c r="S56" s="397">
        <v>28.30253775426198</v>
      </c>
      <c r="T56" s="397">
        <v>24.249271681462446</v>
      </c>
      <c r="U56" s="398"/>
      <c r="V56" s="397">
        <v>1020.8940468967287</v>
      </c>
      <c r="W56" s="403"/>
      <c r="X56" s="393" t="s">
        <v>349</v>
      </c>
      <c r="Y56" s="394">
        <v>120028.09785941406</v>
      </c>
      <c r="Z56" s="395">
        <v>1866.8947832171025</v>
      </c>
      <c r="AA56" s="395">
        <v>1022.3107247153346</v>
      </c>
      <c r="AB56" s="396">
        <v>3936.9524834635977</v>
      </c>
      <c r="AC56" s="403"/>
      <c r="AD56" s="261"/>
      <c r="AE56" s="277" t="s">
        <v>349</v>
      </c>
      <c r="AF56" s="278">
        <v>120028.09785941406</v>
      </c>
      <c r="AG56" s="279">
        <v>1866.8947832171025</v>
      </c>
      <c r="AH56" s="279">
        <v>1022.3107247153346</v>
      </c>
      <c r="AI56" s="279">
        <v>3936.9524834635977</v>
      </c>
      <c r="AJ56" s="260">
        <f t="shared" ref="AJ56:AJ74" si="1">SUM(AG56:AI56)</f>
        <v>6826.157991396035</v>
      </c>
    </row>
    <row r="57" spans="1:36" s="163" customFormat="1" ht="12.6" customHeight="1">
      <c r="A57" s="397" t="s">
        <v>378</v>
      </c>
      <c r="B57" s="397">
        <v>150.92823193875572</v>
      </c>
      <c r="C57" s="397">
        <v>151.80341868504132</v>
      </c>
      <c r="D57" s="397">
        <v>192.39379922783547</v>
      </c>
      <c r="E57" s="397">
        <v>132.64382453396851</v>
      </c>
      <c r="F57" s="397">
        <v>67.625643367697677</v>
      </c>
      <c r="G57" s="397">
        <v>122.12057789864095</v>
      </c>
      <c r="H57" s="397">
        <v>141.46592775589093</v>
      </c>
      <c r="I57" s="397">
        <v>176.13179797569029</v>
      </c>
      <c r="J57" s="397">
        <v>190.03516369469068</v>
      </c>
      <c r="K57" s="397">
        <v>163.63054046398244</v>
      </c>
      <c r="L57" s="397">
        <v>222.34906659942817</v>
      </c>
      <c r="M57" s="397">
        <v>227.06389437124773</v>
      </c>
      <c r="N57" s="397">
        <v>324.55952271909007</v>
      </c>
      <c r="O57" s="397">
        <v>334.06392907379052</v>
      </c>
      <c r="P57" s="397">
        <v>361.71225129973607</v>
      </c>
      <c r="Q57" s="397">
        <v>279.04398036726121</v>
      </c>
      <c r="R57" s="397">
        <v>209.90205343815066</v>
      </c>
      <c r="S57" s="397">
        <v>116.18668492605586</v>
      </c>
      <c r="T57" s="397">
        <v>112.42305714752521</v>
      </c>
      <c r="U57" s="398"/>
      <c r="V57" s="397">
        <v>3676.0833654844791</v>
      </c>
      <c r="W57" s="403"/>
      <c r="X57" s="393" t="s">
        <v>350</v>
      </c>
      <c r="Y57" s="394">
        <v>124193.43938024796</v>
      </c>
      <c r="Z57" s="395">
        <v>2236.275702496398</v>
      </c>
      <c r="AA57" s="395">
        <v>1087.9109487263947</v>
      </c>
      <c r="AB57" s="396">
        <v>4092.4711312169238</v>
      </c>
      <c r="AC57" s="403"/>
      <c r="AD57" s="261"/>
      <c r="AE57" s="277" t="s">
        <v>350</v>
      </c>
      <c r="AF57" s="278">
        <v>124193.43938024796</v>
      </c>
      <c r="AG57" s="279">
        <v>2236.275702496398</v>
      </c>
      <c r="AH57" s="279">
        <v>1087.9109487263947</v>
      </c>
      <c r="AI57" s="279">
        <v>4092.4711312169238</v>
      </c>
      <c r="AJ57" s="260">
        <f t="shared" si="1"/>
        <v>7416.6577824397164</v>
      </c>
    </row>
    <row r="58" spans="1:36" s="163" customFormat="1" ht="12.6" customHeight="1">
      <c r="A58" s="397" t="s">
        <v>379</v>
      </c>
      <c r="B58" s="397">
        <v>211.39410018205228</v>
      </c>
      <c r="C58" s="397">
        <v>212.30567228534019</v>
      </c>
      <c r="D58" s="397">
        <v>220.73215879546569</v>
      </c>
      <c r="E58" s="397">
        <v>178.00673480400124</v>
      </c>
      <c r="F58" s="397">
        <v>87.127466538820912</v>
      </c>
      <c r="G58" s="397">
        <v>150.93103112284723</v>
      </c>
      <c r="H58" s="397">
        <v>159.44058160252825</v>
      </c>
      <c r="I58" s="397">
        <v>214.36456989391283</v>
      </c>
      <c r="J58" s="397">
        <v>185.60435768685215</v>
      </c>
      <c r="K58" s="397">
        <v>184.26538305378946</v>
      </c>
      <c r="L58" s="397">
        <v>211.38301968207696</v>
      </c>
      <c r="M58" s="397">
        <v>250.41751638094337</v>
      </c>
      <c r="N58" s="397">
        <v>289.19690296687639</v>
      </c>
      <c r="O58" s="397">
        <v>313.45542102474241</v>
      </c>
      <c r="P58" s="397">
        <v>291.89490582537877</v>
      </c>
      <c r="Q58" s="397">
        <v>211.22672915959689</v>
      </c>
      <c r="R58" s="397">
        <v>157.29631721895797</v>
      </c>
      <c r="S58" s="397">
        <v>83.842385195933133</v>
      </c>
      <c r="T58" s="397">
        <v>72.447537507556589</v>
      </c>
      <c r="U58" s="398"/>
      <c r="V58" s="397">
        <v>3685.3327909276727</v>
      </c>
      <c r="W58" s="403"/>
      <c r="X58" s="393" t="s">
        <v>351</v>
      </c>
      <c r="Y58" s="394">
        <v>76174.35409040442</v>
      </c>
      <c r="Z58" s="395">
        <v>1629.9537301085729</v>
      </c>
      <c r="AA58" s="395">
        <v>770.0411502241833</v>
      </c>
      <c r="AB58" s="396">
        <v>2383.6247871344081</v>
      </c>
      <c r="AC58" s="403"/>
      <c r="AD58" s="261"/>
      <c r="AE58" s="277" t="s">
        <v>403</v>
      </c>
      <c r="AF58" s="279">
        <v>129241.37922913517</v>
      </c>
      <c r="AG58" s="279">
        <v>4467.9862739093805</v>
      </c>
      <c r="AH58" s="279">
        <v>1225.3808789673178</v>
      </c>
      <c r="AI58" s="279">
        <v>3905.8850388001924</v>
      </c>
      <c r="AJ58" s="260">
        <f t="shared" si="1"/>
        <v>9599.252191676891</v>
      </c>
    </row>
    <row r="59" spans="1:36" s="163" customFormat="1" ht="12.6" customHeight="1">
      <c r="A59" s="397" t="s">
        <v>380</v>
      </c>
      <c r="B59" s="397">
        <v>754.9037131393568</v>
      </c>
      <c r="C59" s="397">
        <v>897.0604963607982</v>
      </c>
      <c r="D59" s="397">
        <v>873.58020760733996</v>
      </c>
      <c r="E59" s="397">
        <v>522.37274536105735</v>
      </c>
      <c r="F59" s="397">
        <v>311.7478119424357</v>
      </c>
      <c r="G59" s="397">
        <v>667.40076480188134</v>
      </c>
      <c r="H59" s="397">
        <v>731.92778403169109</v>
      </c>
      <c r="I59" s="397">
        <v>742.29379342557559</v>
      </c>
      <c r="J59" s="397">
        <v>782.77489537265376</v>
      </c>
      <c r="K59" s="397">
        <v>824.35077621775747</v>
      </c>
      <c r="L59" s="397">
        <v>871.48246195176773</v>
      </c>
      <c r="M59" s="397">
        <v>877.64256680983738</v>
      </c>
      <c r="N59" s="397">
        <v>856.85355841400997</v>
      </c>
      <c r="O59" s="397">
        <v>700.06738624921945</v>
      </c>
      <c r="P59" s="397">
        <v>536.85658536723201</v>
      </c>
      <c r="Q59" s="397">
        <v>350.71796600117642</v>
      </c>
      <c r="R59" s="397">
        <v>282.78643043170837</v>
      </c>
      <c r="S59" s="397">
        <v>163.48053134525159</v>
      </c>
      <c r="T59" s="397">
        <v>153.95224009261378</v>
      </c>
      <c r="U59" s="398"/>
      <c r="V59" s="397">
        <v>11902.252714923363</v>
      </c>
      <c r="W59" s="403"/>
      <c r="X59" s="393" t="s">
        <v>352</v>
      </c>
      <c r="Y59" s="394">
        <v>53067.025138730743</v>
      </c>
      <c r="Z59" s="395">
        <v>2838.0325438008076</v>
      </c>
      <c r="AA59" s="395">
        <v>455.33972874313446</v>
      </c>
      <c r="AB59" s="396">
        <v>1522.2602516657844</v>
      </c>
      <c r="AC59" s="403"/>
      <c r="AD59" s="261"/>
      <c r="AE59" s="277" t="s">
        <v>353</v>
      </c>
      <c r="AF59" s="278">
        <v>129119.89048575101</v>
      </c>
      <c r="AG59" s="279">
        <v>7424.8704579875612</v>
      </c>
      <c r="AH59" s="279">
        <v>1007.9926529387526</v>
      </c>
      <c r="AI59" s="279">
        <v>3367.49202361482</v>
      </c>
      <c r="AJ59" s="260">
        <f t="shared" si="1"/>
        <v>11800.355134541132</v>
      </c>
    </row>
    <row r="60" spans="1:36" s="163" customFormat="1" ht="12.6" customHeight="1">
      <c r="A60" s="397" t="s">
        <v>381</v>
      </c>
      <c r="B60" s="397">
        <v>6255.037554702013</v>
      </c>
      <c r="C60" s="397">
        <v>5779.9439860374705</v>
      </c>
      <c r="D60" s="397">
        <v>6411.8378593244579</v>
      </c>
      <c r="E60" s="397">
        <v>3870.1298093255982</v>
      </c>
      <c r="F60" s="397">
        <v>2467.7157949961597</v>
      </c>
      <c r="G60" s="397">
        <v>5862.094337467498</v>
      </c>
      <c r="H60" s="397">
        <v>5993.5265056700264</v>
      </c>
      <c r="I60" s="397">
        <v>5912.8345226259717</v>
      </c>
      <c r="J60" s="397">
        <v>6057.6685447775681</v>
      </c>
      <c r="K60" s="397">
        <v>6083.4751668181707</v>
      </c>
      <c r="L60" s="397">
        <v>6461.7358944300304</v>
      </c>
      <c r="M60" s="397">
        <v>6858.4271867651596</v>
      </c>
      <c r="N60" s="397">
        <v>7272.2942132288254</v>
      </c>
      <c r="O60" s="397">
        <v>7151.7386779224971</v>
      </c>
      <c r="P60" s="397">
        <v>6283.5078641544969</v>
      </c>
      <c r="Q60" s="397">
        <v>4909.7272276890553</v>
      </c>
      <c r="R60" s="397">
        <v>3452.5378276830984</v>
      </c>
      <c r="S60" s="397">
        <v>2345.7749087133298</v>
      </c>
      <c r="T60" s="397">
        <v>2088.5618900673189</v>
      </c>
      <c r="U60" s="398"/>
      <c r="V60" s="397">
        <v>101518.56977239874</v>
      </c>
      <c r="W60" s="403"/>
      <c r="X60" s="393" t="s">
        <v>353</v>
      </c>
      <c r="Y60" s="394">
        <v>129119.89048575088</v>
      </c>
      <c r="Z60" s="395">
        <v>7424.8704579875612</v>
      </c>
      <c r="AA60" s="395">
        <v>1007.9926529387526</v>
      </c>
      <c r="AB60" s="396">
        <v>3367.49202361482</v>
      </c>
      <c r="AC60" s="403"/>
      <c r="AD60" s="261"/>
      <c r="AE60" s="277" t="s">
        <v>354</v>
      </c>
      <c r="AF60" s="278">
        <v>136435.83129633692</v>
      </c>
      <c r="AG60" s="279">
        <v>3493.1255588980666</v>
      </c>
      <c r="AH60" s="279">
        <v>1121.4534758454006</v>
      </c>
      <c r="AI60" s="279">
        <v>3603.5871441782401</v>
      </c>
      <c r="AJ60" s="260">
        <f t="shared" si="1"/>
        <v>8218.1661789217069</v>
      </c>
    </row>
    <row r="61" spans="1:36" s="163" customFormat="1" ht="12.6" customHeight="1">
      <c r="A61" s="397" t="s">
        <v>382</v>
      </c>
      <c r="B61" s="397">
        <v>819.70394335137667</v>
      </c>
      <c r="C61" s="397">
        <v>660.15755041202044</v>
      </c>
      <c r="D61" s="397">
        <v>791.37288059430546</v>
      </c>
      <c r="E61" s="397">
        <v>467.04480165641985</v>
      </c>
      <c r="F61" s="397">
        <v>263.44750937069568</v>
      </c>
      <c r="G61" s="397">
        <v>624.39334443952589</v>
      </c>
      <c r="H61" s="397">
        <v>668.77699717662256</v>
      </c>
      <c r="I61" s="397">
        <v>687.56965538722034</v>
      </c>
      <c r="J61" s="397">
        <v>715.95661603894052</v>
      </c>
      <c r="K61" s="397">
        <v>732.23392163862502</v>
      </c>
      <c r="L61" s="397">
        <v>807.78410701250516</v>
      </c>
      <c r="M61" s="397">
        <v>781.03639042148427</v>
      </c>
      <c r="N61" s="397">
        <v>849.00923758719671</v>
      </c>
      <c r="O61" s="397">
        <v>794.67060499162619</v>
      </c>
      <c r="P61" s="397">
        <v>703.71777759878989</v>
      </c>
      <c r="Q61" s="397">
        <v>593.18250403746345</v>
      </c>
      <c r="R61" s="397">
        <v>347.55167975529974</v>
      </c>
      <c r="S61" s="397">
        <v>215.21041548604677</v>
      </c>
      <c r="T61" s="397">
        <v>119.49740665394182</v>
      </c>
      <c r="U61" s="398"/>
      <c r="V61" s="397">
        <v>11642.317343610106</v>
      </c>
      <c r="W61" s="403"/>
      <c r="X61" s="393" t="s">
        <v>354</v>
      </c>
      <c r="Y61" s="394">
        <v>136435.83129633692</v>
      </c>
      <c r="Z61" s="395">
        <v>3493.1255588980666</v>
      </c>
      <c r="AA61" s="395">
        <v>1121.4534758454006</v>
      </c>
      <c r="AB61" s="396">
        <v>3603.5871441782401</v>
      </c>
      <c r="AC61" s="403"/>
      <c r="AD61" s="261"/>
      <c r="AE61" s="277" t="s">
        <v>355</v>
      </c>
      <c r="AF61" s="278">
        <v>135161.96347795118</v>
      </c>
      <c r="AG61" s="279">
        <v>2576.6528215077415</v>
      </c>
      <c r="AH61" s="279">
        <v>1233.1034872965834</v>
      </c>
      <c r="AI61" s="279">
        <v>3633.1083883097835</v>
      </c>
      <c r="AJ61" s="260">
        <f t="shared" si="1"/>
        <v>7442.8646971141079</v>
      </c>
    </row>
    <row r="62" spans="1:36" s="163" customFormat="1" ht="12.6" customHeight="1">
      <c r="A62" s="397" t="s">
        <v>383</v>
      </c>
      <c r="B62" s="397">
        <v>2132.4112086735913</v>
      </c>
      <c r="C62" s="397">
        <v>2104.8178025772249</v>
      </c>
      <c r="D62" s="397">
        <v>2436.6233955222674</v>
      </c>
      <c r="E62" s="397">
        <v>1617.5779807052481</v>
      </c>
      <c r="F62" s="397">
        <v>923.09639843232742</v>
      </c>
      <c r="G62" s="397">
        <v>1823.3887862246561</v>
      </c>
      <c r="H62" s="397">
        <v>1996.1597858961916</v>
      </c>
      <c r="I62" s="397">
        <v>2139.2717566343708</v>
      </c>
      <c r="J62" s="397">
        <v>2119.2251557996415</v>
      </c>
      <c r="K62" s="397">
        <v>2160.3344704722604</v>
      </c>
      <c r="L62" s="397">
        <v>2459.5449176943857</v>
      </c>
      <c r="M62" s="397">
        <v>2714.9536039425584</v>
      </c>
      <c r="N62" s="397">
        <v>2939.1077443327526</v>
      </c>
      <c r="O62" s="397">
        <v>3352.1690275502137</v>
      </c>
      <c r="P62" s="397">
        <v>3001.0213620589939</v>
      </c>
      <c r="Q62" s="397">
        <v>2539.6988301657516</v>
      </c>
      <c r="R62" s="397">
        <v>1751.9411865049315</v>
      </c>
      <c r="S62" s="397">
        <v>1183.5886790719048</v>
      </c>
      <c r="T62" s="397">
        <v>1019.5609823264854</v>
      </c>
      <c r="U62" s="398"/>
      <c r="V62" s="397">
        <v>40414.493074585764</v>
      </c>
      <c r="W62" s="403"/>
      <c r="X62" s="393" t="s">
        <v>355</v>
      </c>
      <c r="Y62" s="394">
        <v>135161.96347795118</v>
      </c>
      <c r="Z62" s="395">
        <v>2576.6528215077415</v>
      </c>
      <c r="AA62" s="395">
        <v>1233.1034872965834</v>
      </c>
      <c r="AB62" s="396">
        <v>3633.1083883097835</v>
      </c>
      <c r="AC62" s="403"/>
      <c r="AD62" s="261"/>
      <c r="AE62" s="277" t="s">
        <v>356</v>
      </c>
      <c r="AF62" s="278">
        <v>133061.36339627346</v>
      </c>
      <c r="AG62" s="279">
        <v>2246.6801082122461</v>
      </c>
      <c r="AH62" s="279">
        <v>1252.0648581325925</v>
      </c>
      <c r="AI62" s="279">
        <v>3760.5900043405841</v>
      </c>
      <c r="AJ62" s="260">
        <f t="shared" si="1"/>
        <v>7259.3349706854224</v>
      </c>
    </row>
    <row r="63" spans="1:36" s="163" customFormat="1" ht="12.6" customHeight="1">
      <c r="A63" s="397" t="s">
        <v>384</v>
      </c>
      <c r="B63" s="397">
        <v>1956.4613643009709</v>
      </c>
      <c r="C63" s="397">
        <v>1952.0947650562052</v>
      </c>
      <c r="D63" s="397">
        <v>2044.2859815461068</v>
      </c>
      <c r="E63" s="397">
        <v>1316.3242027053805</v>
      </c>
      <c r="F63" s="397">
        <v>901.95207769664194</v>
      </c>
      <c r="G63" s="397">
        <v>2029.1448091016121</v>
      </c>
      <c r="H63" s="397">
        <v>1827.2504598601377</v>
      </c>
      <c r="I63" s="397">
        <v>1851.7347631364678</v>
      </c>
      <c r="J63" s="397">
        <v>1882.6280777580282</v>
      </c>
      <c r="K63" s="397">
        <v>1926.4896392528556</v>
      </c>
      <c r="L63" s="397">
        <v>2127.497159319083</v>
      </c>
      <c r="M63" s="397">
        <v>2195.478135156839</v>
      </c>
      <c r="N63" s="397">
        <v>2449.2165955064643</v>
      </c>
      <c r="O63" s="397">
        <v>2432.9942709135512</v>
      </c>
      <c r="P63" s="397">
        <v>2199.9895141661827</v>
      </c>
      <c r="Q63" s="397">
        <v>1667.3799420097534</v>
      </c>
      <c r="R63" s="397">
        <v>1201.9281631815913</v>
      </c>
      <c r="S63" s="397">
        <v>718.08344099962403</v>
      </c>
      <c r="T63" s="397">
        <v>521.4326876825769</v>
      </c>
      <c r="U63" s="398"/>
      <c r="V63" s="397">
        <v>33202.366049350072</v>
      </c>
      <c r="W63" s="403"/>
      <c r="X63" s="393" t="s">
        <v>356</v>
      </c>
      <c r="Y63" s="394">
        <v>133061.36339627346</v>
      </c>
      <c r="Z63" s="395">
        <v>2246.6801082122461</v>
      </c>
      <c r="AA63" s="395">
        <v>1252.0648581325925</v>
      </c>
      <c r="AB63" s="396">
        <v>3760.5900043405841</v>
      </c>
      <c r="AC63" s="403"/>
      <c r="AD63" s="261"/>
      <c r="AE63" s="277" t="s">
        <v>357</v>
      </c>
      <c r="AF63" s="278">
        <v>129180.82140395054</v>
      </c>
      <c r="AG63" s="279">
        <v>2198.2554692162266</v>
      </c>
      <c r="AH63" s="279">
        <v>1164.3947142094012</v>
      </c>
      <c r="AI63" s="279">
        <v>3550.1323283188849</v>
      </c>
      <c r="AJ63" s="260">
        <f t="shared" si="1"/>
        <v>6912.7825117445127</v>
      </c>
    </row>
    <row r="64" spans="1:36" s="163" customFormat="1" ht="12.6" customHeight="1">
      <c r="A64" s="397" t="s">
        <v>385</v>
      </c>
      <c r="B64" s="397">
        <v>162.83935627513353</v>
      </c>
      <c r="C64" s="397">
        <v>181.03856937245129</v>
      </c>
      <c r="D64" s="397">
        <v>198.04906310941593</v>
      </c>
      <c r="E64" s="397">
        <v>160.82886270254113</v>
      </c>
      <c r="F64" s="397">
        <v>59.440480915324528</v>
      </c>
      <c r="G64" s="397">
        <v>161.81839375705349</v>
      </c>
      <c r="H64" s="397">
        <v>188.35115085103544</v>
      </c>
      <c r="I64" s="397">
        <v>265.37752102612211</v>
      </c>
      <c r="J64" s="397">
        <v>253.08021221940774</v>
      </c>
      <c r="K64" s="397">
        <v>316.56688884933186</v>
      </c>
      <c r="L64" s="397">
        <v>317.28578031433091</v>
      </c>
      <c r="M64" s="397">
        <v>332.07790968171122</v>
      </c>
      <c r="N64" s="397">
        <v>370.04223321294785</v>
      </c>
      <c r="O64" s="397">
        <v>357.3367640493891</v>
      </c>
      <c r="P64" s="397">
        <v>352.91708852210348</v>
      </c>
      <c r="Q64" s="397">
        <v>253.39433079833287</v>
      </c>
      <c r="R64" s="397">
        <v>184.2708079106626</v>
      </c>
      <c r="S64" s="397">
        <v>101.96250113925524</v>
      </c>
      <c r="T64" s="397">
        <v>84.40367566452943</v>
      </c>
      <c r="U64" s="398"/>
      <c r="V64" s="397">
        <v>4301.08159037108</v>
      </c>
      <c r="W64" s="403"/>
      <c r="X64" s="393" t="s">
        <v>357</v>
      </c>
      <c r="Y64" s="394">
        <v>129180.82140395054</v>
      </c>
      <c r="Z64" s="395">
        <v>2198.2554692162266</v>
      </c>
      <c r="AA64" s="395">
        <v>1164.3947142094012</v>
      </c>
      <c r="AB64" s="396">
        <v>3550.1323283188849</v>
      </c>
      <c r="AC64" s="403"/>
      <c r="AD64" s="261"/>
      <c r="AE64" s="277" t="s">
        <v>358</v>
      </c>
      <c r="AF64" s="278">
        <v>129305.70969773852</v>
      </c>
      <c r="AG64" s="279">
        <v>2339.9658643875509</v>
      </c>
      <c r="AH64" s="279">
        <v>1374.728518053781</v>
      </c>
      <c r="AI64" s="279">
        <v>3827.8237422907864</v>
      </c>
      <c r="AJ64" s="260">
        <f t="shared" si="1"/>
        <v>7542.5181247321179</v>
      </c>
    </row>
    <row r="65" spans="1:36" s="163" customFormat="1" ht="12.6" customHeight="1">
      <c r="A65" s="397" t="s">
        <v>386</v>
      </c>
      <c r="B65" s="397">
        <v>8969.9240850779988</v>
      </c>
      <c r="C65" s="397">
        <v>9007.3856850195534</v>
      </c>
      <c r="D65" s="397">
        <v>10044.353676780107</v>
      </c>
      <c r="E65" s="397">
        <v>6647.0605137148796</v>
      </c>
      <c r="F65" s="397">
        <v>6042.5165994863373</v>
      </c>
      <c r="G65" s="397">
        <v>16142.262200698513</v>
      </c>
      <c r="H65" s="397">
        <v>12507.795530244091</v>
      </c>
      <c r="I65" s="397">
        <v>11739.366993129244</v>
      </c>
      <c r="J65" s="397">
        <v>10553.152200179655</v>
      </c>
      <c r="K65" s="397">
        <v>10558.12090640205</v>
      </c>
      <c r="L65" s="397">
        <v>10720.663115274805</v>
      </c>
      <c r="M65" s="397">
        <v>11327.569005697</v>
      </c>
      <c r="N65" s="397">
        <v>11944.548291047293</v>
      </c>
      <c r="O65" s="397">
        <v>11619.080060240783</v>
      </c>
      <c r="P65" s="397">
        <v>9616.3402195162435</v>
      </c>
      <c r="Q65" s="397">
        <v>7367.1988387649089</v>
      </c>
      <c r="R65" s="397">
        <v>4972.4117105245969</v>
      </c>
      <c r="S65" s="397">
        <v>3387.234116818553</v>
      </c>
      <c r="T65" s="397">
        <v>2953.1373287179958</v>
      </c>
      <c r="U65" s="398"/>
      <c r="V65" s="397">
        <v>176120.12107733462</v>
      </c>
      <c r="W65" s="403"/>
      <c r="X65" s="393" t="s">
        <v>358</v>
      </c>
      <c r="Y65" s="394">
        <v>129305.70969773852</v>
      </c>
      <c r="Z65" s="395">
        <v>2339.9658643875509</v>
      </c>
      <c r="AA65" s="395">
        <v>1374.728518053781</v>
      </c>
      <c r="AB65" s="396">
        <v>3827.8237422907864</v>
      </c>
      <c r="AC65" s="403"/>
      <c r="AD65" s="261"/>
      <c r="AE65" s="277" t="s">
        <v>359</v>
      </c>
      <c r="AF65" s="278">
        <v>130475.02635825782</v>
      </c>
      <c r="AG65" s="279">
        <v>2513.8164163534793</v>
      </c>
      <c r="AH65" s="279">
        <v>1585.6603337886963</v>
      </c>
      <c r="AI65" s="279">
        <v>3891.7860405982769</v>
      </c>
      <c r="AJ65" s="260">
        <f t="shared" si="1"/>
        <v>7991.2627907404531</v>
      </c>
    </row>
    <row r="66" spans="1:36" s="163" customFormat="1" ht="12.6" customHeight="1">
      <c r="A66" s="397" t="s">
        <v>327</v>
      </c>
      <c r="B66" s="399">
        <v>1178.447963939386</v>
      </c>
      <c r="C66" s="399">
        <v>1022.3107247153346</v>
      </c>
      <c r="D66" s="399">
        <v>1087.9109487263947</v>
      </c>
      <c r="E66" s="399">
        <v>770.0411502241833</v>
      </c>
      <c r="F66" s="397">
        <v>455.33972874313446</v>
      </c>
      <c r="G66" s="397">
        <v>1007.9926529387526</v>
      </c>
      <c r="H66" s="397">
        <v>1121.4534758454006</v>
      </c>
      <c r="I66" s="397">
        <v>1233.1034872965834</v>
      </c>
      <c r="J66" s="397">
        <v>1252.0648581325925</v>
      </c>
      <c r="K66" s="397">
        <v>1164.3947142094012</v>
      </c>
      <c r="L66" s="397">
        <v>1374.728518053781</v>
      </c>
      <c r="M66" s="397">
        <v>1585.6603337886963</v>
      </c>
      <c r="N66" s="397">
        <v>1926.2362912181961</v>
      </c>
      <c r="O66" s="397">
        <v>2138.7880797010062</v>
      </c>
      <c r="P66" s="397">
        <v>1962.0509774924078</v>
      </c>
      <c r="Q66" s="397">
        <v>1536.2582376925013</v>
      </c>
      <c r="R66" s="397">
        <v>944.3472787465081</v>
      </c>
      <c r="S66" s="397">
        <v>628.6358004784604</v>
      </c>
      <c r="T66" s="397">
        <v>421.99364971332284</v>
      </c>
      <c r="U66" s="398"/>
      <c r="V66" s="397">
        <v>22811.758871656042</v>
      </c>
      <c r="W66" s="403"/>
      <c r="X66" s="393" t="s">
        <v>359</v>
      </c>
      <c r="Y66" s="394">
        <v>130475.02635825782</v>
      </c>
      <c r="Z66" s="395">
        <v>2513.8164163534793</v>
      </c>
      <c r="AA66" s="395">
        <v>1585.6603337886963</v>
      </c>
      <c r="AB66" s="396">
        <v>3891.7860405982769</v>
      </c>
      <c r="AC66" s="403"/>
      <c r="AD66" s="261"/>
      <c r="AE66" s="277" t="s">
        <v>360</v>
      </c>
      <c r="AF66" s="278">
        <v>130498.24756308753</v>
      </c>
      <c r="AG66" s="279">
        <v>2716.6229792256686</v>
      </c>
      <c r="AH66" s="279">
        <v>1926.2362912181961</v>
      </c>
      <c r="AI66" s="279">
        <v>4111.7126823311391</v>
      </c>
      <c r="AJ66" s="260">
        <f t="shared" si="1"/>
        <v>8754.5719527750043</v>
      </c>
    </row>
    <row r="67" spans="1:36" s="163" customFormat="1" ht="12.6" customHeight="1">
      <c r="A67" s="397" t="s">
        <v>328</v>
      </c>
      <c r="B67" s="399">
        <v>4107.9985488408347</v>
      </c>
      <c r="C67" s="399">
        <v>3936.9524834635977</v>
      </c>
      <c r="D67" s="399">
        <v>4092.4711312169238</v>
      </c>
      <c r="E67" s="399">
        <v>2383.6247871344081</v>
      </c>
      <c r="F67" s="397">
        <v>1522.2602516657844</v>
      </c>
      <c r="G67" s="397">
        <v>3367.49202361482</v>
      </c>
      <c r="H67" s="397">
        <v>3603.5871441782401</v>
      </c>
      <c r="I67" s="397">
        <v>3633.1083883097835</v>
      </c>
      <c r="J67" s="397">
        <v>3760.5900043405841</v>
      </c>
      <c r="K67" s="397">
        <v>3550.1323283188849</v>
      </c>
      <c r="L67" s="397">
        <v>3827.8237422907864</v>
      </c>
      <c r="M67" s="397">
        <v>3891.7860405982769</v>
      </c>
      <c r="N67" s="397">
        <v>4111.7126823311391</v>
      </c>
      <c r="O67" s="397">
        <v>3791.2448173241573</v>
      </c>
      <c r="P67" s="397">
        <v>3262.4189392439789</v>
      </c>
      <c r="Q67" s="397">
        <v>2431.5221723187933</v>
      </c>
      <c r="R67" s="397">
        <v>1657.683686325546</v>
      </c>
      <c r="S67" s="397">
        <v>1170.2837528362477</v>
      </c>
      <c r="T67" s="397">
        <v>910.112354821802</v>
      </c>
      <c r="U67" s="398"/>
      <c r="V67" s="397">
        <v>59012.805279174594</v>
      </c>
      <c r="W67" s="403"/>
      <c r="X67" s="393" t="s">
        <v>360</v>
      </c>
      <c r="Y67" s="394">
        <v>130498.24756308753</v>
      </c>
      <c r="Z67" s="395">
        <v>2716.6229792256686</v>
      </c>
      <c r="AA67" s="395">
        <v>1926.2362912181961</v>
      </c>
      <c r="AB67" s="396">
        <v>4111.7126823311391</v>
      </c>
      <c r="AC67" s="403"/>
      <c r="AD67" s="261"/>
      <c r="AE67" s="277" t="s">
        <v>361</v>
      </c>
      <c r="AF67" s="278">
        <v>121669.4895696765</v>
      </c>
      <c r="AG67" s="279">
        <v>2537.6117235775569</v>
      </c>
      <c r="AH67" s="279">
        <v>2138.7880797010062</v>
      </c>
      <c r="AI67" s="279">
        <v>3791.2448173241573</v>
      </c>
      <c r="AJ67" s="260">
        <f t="shared" si="1"/>
        <v>8467.6446206027213</v>
      </c>
    </row>
    <row r="68" spans="1:36" s="163" customFormat="1" ht="12.6" customHeight="1">
      <c r="A68" s="397" t="s">
        <v>387</v>
      </c>
      <c r="B68" s="397">
        <v>1183.8810806131562</v>
      </c>
      <c r="C68" s="397">
        <v>1086.8694744624058</v>
      </c>
      <c r="D68" s="397">
        <v>1062.5843416745488</v>
      </c>
      <c r="E68" s="397">
        <v>662.74159952793173</v>
      </c>
      <c r="F68" s="397">
        <v>496.5186918620721</v>
      </c>
      <c r="G68" s="397">
        <v>1213.3125676795564</v>
      </c>
      <c r="H68" s="397">
        <v>1221.8868502581906</v>
      </c>
      <c r="I68" s="397">
        <v>1198.9388334312075</v>
      </c>
      <c r="J68" s="397">
        <v>1175.921941019252</v>
      </c>
      <c r="K68" s="397">
        <v>1128.2426473754829</v>
      </c>
      <c r="L68" s="397">
        <v>1081.008575471659</v>
      </c>
      <c r="M68" s="397">
        <v>1097.7170668197418</v>
      </c>
      <c r="N68" s="397">
        <v>987.79163837940769</v>
      </c>
      <c r="O68" s="397">
        <v>955.32576135617944</v>
      </c>
      <c r="P68" s="397">
        <v>799.83832063079751</v>
      </c>
      <c r="Q68" s="397">
        <v>617.5275775953728</v>
      </c>
      <c r="R68" s="397">
        <v>474.03290507034569</v>
      </c>
      <c r="S68" s="397">
        <v>292.26568898528495</v>
      </c>
      <c r="T68" s="397">
        <v>303.23686130328383</v>
      </c>
      <c r="U68" s="398"/>
      <c r="V68" s="397">
        <v>17039.642423515874</v>
      </c>
      <c r="W68" s="403"/>
      <c r="X68" s="393" t="s">
        <v>361</v>
      </c>
      <c r="Y68" s="394">
        <v>121669.4895696765</v>
      </c>
      <c r="Z68" s="395">
        <v>2537.6117235775569</v>
      </c>
      <c r="AA68" s="395">
        <v>2138.7880797010062</v>
      </c>
      <c r="AB68" s="396">
        <v>3791.2448173241573</v>
      </c>
      <c r="AC68" s="403"/>
      <c r="AD68" s="261"/>
      <c r="AE68" s="277" t="s">
        <v>362</v>
      </c>
      <c r="AF68" s="278">
        <v>99299.32183188053</v>
      </c>
      <c r="AG68" s="279">
        <v>2038.1779527947283</v>
      </c>
      <c r="AH68" s="279">
        <v>1962.0509774924078</v>
      </c>
      <c r="AI68" s="279">
        <v>3262.4189392439789</v>
      </c>
      <c r="AJ68" s="260">
        <f t="shared" si="1"/>
        <v>7262.6478695311143</v>
      </c>
    </row>
    <row r="69" spans="1:36" s="163" customFormat="1" ht="12.6" customHeight="1">
      <c r="A69" s="397" t="s">
        <v>388</v>
      </c>
      <c r="B69" s="397">
        <v>12479.657811654128</v>
      </c>
      <c r="C69" s="397">
        <v>11924.538371810651</v>
      </c>
      <c r="D69" s="397">
        <v>11844.515084416298</v>
      </c>
      <c r="E69" s="397">
        <v>7217.79745019236</v>
      </c>
      <c r="F69" s="397">
        <v>4986.0343842889997</v>
      </c>
      <c r="G69" s="397">
        <v>11415.793194982445</v>
      </c>
      <c r="H69" s="397">
        <v>11375.194573698194</v>
      </c>
      <c r="I69" s="397">
        <v>11068.543581451278</v>
      </c>
      <c r="J69" s="397">
        <v>10337.900577298391</v>
      </c>
      <c r="K69" s="397">
        <v>10136.799205585745</v>
      </c>
      <c r="L69" s="397">
        <v>10016.649653611617</v>
      </c>
      <c r="M69" s="397">
        <v>9996.805405131834</v>
      </c>
      <c r="N69" s="397">
        <v>9688.2660687807384</v>
      </c>
      <c r="O69" s="397">
        <v>8772.0498116205927</v>
      </c>
      <c r="P69" s="397">
        <v>6918.4570337567202</v>
      </c>
      <c r="Q69" s="397">
        <v>5322.6336016497044</v>
      </c>
      <c r="R69" s="397">
        <v>3632.5871905663057</v>
      </c>
      <c r="S69" s="397">
        <v>2537.2834674191167</v>
      </c>
      <c r="T69" s="397">
        <v>2184.9692407157927</v>
      </c>
      <c r="U69" s="398"/>
      <c r="V69" s="397">
        <v>161856.47570863087</v>
      </c>
      <c r="W69" s="403"/>
      <c r="X69" s="393" t="s">
        <v>362</v>
      </c>
      <c r="Y69" s="394">
        <v>99299.32183188053</v>
      </c>
      <c r="Z69" s="395">
        <v>2038.1779527947283</v>
      </c>
      <c r="AA69" s="395">
        <v>1962.0509774924078</v>
      </c>
      <c r="AB69" s="396">
        <v>3262.4189392439789</v>
      </c>
      <c r="AC69" s="403"/>
      <c r="AD69" s="261"/>
      <c r="AE69" s="277" t="s">
        <v>363</v>
      </c>
      <c r="AF69" s="278">
        <v>73468.776672146138</v>
      </c>
      <c r="AG69" s="279">
        <v>1488.4270799336953</v>
      </c>
      <c r="AH69" s="279">
        <v>1536.2582376925013</v>
      </c>
      <c r="AI69" s="279">
        <v>2431.5221723187933</v>
      </c>
      <c r="AJ69" s="260">
        <f t="shared" si="1"/>
        <v>5456.2074899449899</v>
      </c>
    </row>
    <row r="70" spans="1:36" s="163" customFormat="1" ht="12.6" customHeight="1">
      <c r="A70" s="397" t="s">
        <v>389</v>
      </c>
      <c r="B70" s="397">
        <v>403.7551804551976</v>
      </c>
      <c r="C70" s="397">
        <v>423.08895147103448</v>
      </c>
      <c r="D70" s="397">
        <v>468.74503593235249</v>
      </c>
      <c r="E70" s="397">
        <v>279.66254500838392</v>
      </c>
      <c r="F70" s="397">
        <v>177.01756149845377</v>
      </c>
      <c r="G70" s="397">
        <v>338.38520305654566</v>
      </c>
      <c r="H70" s="397">
        <v>357.70242957487562</v>
      </c>
      <c r="I70" s="397">
        <v>320.22882421850858</v>
      </c>
      <c r="J70" s="397">
        <v>386.91655188408913</v>
      </c>
      <c r="K70" s="397">
        <v>351.67683463277228</v>
      </c>
      <c r="L70" s="397">
        <v>383.54101938693736</v>
      </c>
      <c r="M70" s="397">
        <v>394.75000667920142</v>
      </c>
      <c r="N70" s="397">
        <v>376.33780608691427</v>
      </c>
      <c r="O70" s="397">
        <v>408.56781974701971</v>
      </c>
      <c r="P70" s="397">
        <v>286.69552752293885</v>
      </c>
      <c r="Q70" s="397">
        <v>228.29075675448726</v>
      </c>
      <c r="R70" s="397">
        <v>158.12782993933175</v>
      </c>
      <c r="S70" s="397">
        <v>102.80904421672682</v>
      </c>
      <c r="T70" s="397">
        <v>68.114452185328886</v>
      </c>
      <c r="U70" s="398"/>
      <c r="V70" s="397">
        <v>5914.4133802510996</v>
      </c>
      <c r="W70" s="403"/>
      <c r="X70" s="393" t="s">
        <v>363</v>
      </c>
      <c r="Y70" s="394">
        <v>73468.776672146138</v>
      </c>
      <c r="Z70" s="395">
        <v>1488.4270799336953</v>
      </c>
      <c r="AA70" s="395">
        <v>1536.2582376925013</v>
      </c>
      <c r="AB70" s="396">
        <v>2431.5221723187933</v>
      </c>
      <c r="AC70" s="403"/>
      <c r="AD70" s="261"/>
      <c r="AE70" s="277" t="s">
        <v>364</v>
      </c>
      <c r="AF70" s="278">
        <v>49892.107541228273</v>
      </c>
      <c r="AG70" s="279">
        <v>1051.5073042707772</v>
      </c>
      <c r="AH70" s="279">
        <v>944.3472787465081</v>
      </c>
      <c r="AI70" s="279">
        <v>1657.683686325546</v>
      </c>
      <c r="AJ70" s="260">
        <f t="shared" si="1"/>
        <v>3653.538269342831</v>
      </c>
    </row>
    <row r="71" spans="1:36" s="163" customFormat="1" ht="12.6" customHeight="1">
      <c r="A71" s="397" t="s">
        <v>390</v>
      </c>
      <c r="B71" s="397">
        <v>24081.155512660873</v>
      </c>
      <c r="C71" s="397">
        <v>21346.205213158097</v>
      </c>
      <c r="D71" s="397">
        <v>20335.378099839643</v>
      </c>
      <c r="E71" s="397">
        <v>11833.297413974353</v>
      </c>
      <c r="F71" s="397">
        <v>9023.0722727902375</v>
      </c>
      <c r="G71" s="397">
        <v>26228.891241293015</v>
      </c>
      <c r="H71" s="397">
        <v>34826.142086966749</v>
      </c>
      <c r="I71" s="397">
        <v>34385.881294914347</v>
      </c>
      <c r="J71" s="397">
        <v>32558.054686496569</v>
      </c>
      <c r="K71" s="397">
        <v>29106.441705147885</v>
      </c>
      <c r="L71" s="397">
        <v>26326.185688463567</v>
      </c>
      <c r="M71" s="397">
        <v>24902.463265218423</v>
      </c>
      <c r="N71" s="397">
        <v>23591.905489450386</v>
      </c>
      <c r="O71" s="397">
        <v>20022.892529563818</v>
      </c>
      <c r="P71" s="397">
        <v>14614.857662175624</v>
      </c>
      <c r="Q71" s="397">
        <v>9851.2816045365525</v>
      </c>
      <c r="R71" s="397">
        <v>6448.7499704612119</v>
      </c>
      <c r="S71" s="397">
        <v>4314.3622692621302</v>
      </c>
      <c r="T71" s="397">
        <v>3949.1152532329047</v>
      </c>
      <c r="U71" s="398"/>
      <c r="V71" s="397">
        <v>377746.33325960633</v>
      </c>
      <c r="W71" s="403"/>
      <c r="X71" s="393" t="s">
        <v>364</v>
      </c>
      <c r="Y71" s="394">
        <v>49892.107541228273</v>
      </c>
      <c r="Z71" s="395">
        <v>1051.5073042707772</v>
      </c>
      <c r="AA71" s="395">
        <v>944.3472787465081</v>
      </c>
      <c r="AB71" s="396">
        <v>1657.683686325546</v>
      </c>
      <c r="AC71" s="403"/>
      <c r="AD71" s="261"/>
      <c r="AE71" s="277" t="s">
        <v>365</v>
      </c>
      <c r="AF71" s="278">
        <v>33382.977849764873</v>
      </c>
      <c r="AG71" s="279">
        <v>689.83904474430017</v>
      </c>
      <c r="AH71" s="279">
        <v>628.6358004784604</v>
      </c>
      <c r="AI71" s="279">
        <v>1170.2837528362477</v>
      </c>
      <c r="AJ71" s="260">
        <f t="shared" si="1"/>
        <v>2488.7585980590084</v>
      </c>
    </row>
    <row r="72" spans="1:36" s="163" customFormat="1" ht="12.6" customHeight="1">
      <c r="A72" s="397" t="s">
        <v>391</v>
      </c>
      <c r="B72" s="397">
        <v>2578.7973815682635</v>
      </c>
      <c r="C72" s="397">
        <v>2600.7151169974463</v>
      </c>
      <c r="D72" s="397">
        <v>2757.7730817268707</v>
      </c>
      <c r="E72" s="397">
        <v>1677.6112985032423</v>
      </c>
      <c r="F72" s="397">
        <v>1326.5334504910866</v>
      </c>
      <c r="G72" s="397">
        <v>2887.9176813761283</v>
      </c>
      <c r="H72" s="397">
        <v>2289.3247830621385</v>
      </c>
      <c r="I72" s="397">
        <v>2129.8406920106622</v>
      </c>
      <c r="J72" s="397">
        <v>2252.8018417796379</v>
      </c>
      <c r="K72" s="397">
        <v>2249.4661365723355</v>
      </c>
      <c r="L72" s="397">
        <v>2313.8127730967344</v>
      </c>
      <c r="M72" s="397">
        <v>2294.9541301419013</v>
      </c>
      <c r="N72" s="397">
        <v>2334.0184781783296</v>
      </c>
      <c r="O72" s="397">
        <v>2234.3753387769075</v>
      </c>
      <c r="P72" s="397">
        <v>1915.1985353669234</v>
      </c>
      <c r="Q72" s="397">
        <v>1483.1082132746171</v>
      </c>
      <c r="R72" s="397">
        <v>1089.1990473075434</v>
      </c>
      <c r="S72" s="397">
        <v>731.59632398446195</v>
      </c>
      <c r="T72" s="397">
        <v>619.99779902234582</v>
      </c>
      <c r="U72" s="398"/>
      <c r="V72" s="397">
        <v>37767.042103237574</v>
      </c>
      <c r="W72" s="403"/>
      <c r="X72" s="393" t="s">
        <v>365</v>
      </c>
      <c r="Y72" s="394">
        <v>33382.977849764873</v>
      </c>
      <c r="Z72" s="395">
        <v>689.83904474430017</v>
      </c>
      <c r="AA72" s="395">
        <v>628.6358004784604</v>
      </c>
      <c r="AB72" s="396">
        <v>1170.2837528362477</v>
      </c>
      <c r="AC72" s="403"/>
      <c r="AD72" s="261"/>
      <c r="AE72" s="280" t="s">
        <v>366</v>
      </c>
      <c r="AF72" s="278">
        <v>28754.633636536517</v>
      </c>
      <c r="AG72" s="279">
        <v>664.03078951622319</v>
      </c>
      <c r="AH72" s="279">
        <v>421.99364971332284</v>
      </c>
      <c r="AI72" s="279">
        <v>910.112354821802</v>
      </c>
      <c r="AJ72" s="260">
        <f t="shared" si="1"/>
        <v>1996.136794051348</v>
      </c>
    </row>
    <row r="73" spans="1:36" s="163" customFormat="1" ht="12.6" customHeight="1">
      <c r="A73" s="397" t="s">
        <v>392</v>
      </c>
      <c r="B73" s="397">
        <v>48.463250745578605</v>
      </c>
      <c r="C73" s="397">
        <v>42.006374240939188</v>
      </c>
      <c r="D73" s="397">
        <v>51.951638192372464</v>
      </c>
      <c r="E73" s="397">
        <v>32.82812898795914</v>
      </c>
      <c r="F73" s="397">
        <v>14.225939513169259</v>
      </c>
      <c r="G73" s="397">
        <v>34.281838703354396</v>
      </c>
      <c r="H73" s="397">
        <v>33.718511517551377</v>
      </c>
      <c r="I73" s="397">
        <v>55.184553919442422</v>
      </c>
      <c r="J73" s="397">
        <v>60.977267558374272</v>
      </c>
      <c r="K73" s="397">
        <v>42.654465724902764</v>
      </c>
      <c r="L73" s="397">
        <v>66.366255763402989</v>
      </c>
      <c r="M73" s="397">
        <v>65.064673185963613</v>
      </c>
      <c r="N73" s="397">
        <v>62.718432308669513</v>
      </c>
      <c r="O73" s="397">
        <v>87.195924925702187</v>
      </c>
      <c r="P73" s="397">
        <v>58.790485758650846</v>
      </c>
      <c r="Q73" s="397">
        <v>51.586268041767575</v>
      </c>
      <c r="R73" s="397">
        <v>45.30854989310933</v>
      </c>
      <c r="S73" s="397">
        <v>25.821355564672331</v>
      </c>
      <c r="T73" s="397">
        <v>29.057028091255567</v>
      </c>
      <c r="U73" s="398"/>
      <c r="V73" s="397">
        <v>908.20094263683791</v>
      </c>
      <c r="W73" s="403"/>
      <c r="X73" s="400" t="s">
        <v>366</v>
      </c>
      <c r="Y73" s="394">
        <v>28754.633636536517</v>
      </c>
      <c r="Z73" s="395">
        <v>664.03078951622319</v>
      </c>
      <c r="AA73" s="395">
        <v>421.99364971332284</v>
      </c>
      <c r="AB73" s="396">
        <v>910.112354821802</v>
      </c>
      <c r="AC73" s="403"/>
      <c r="AD73" s="261"/>
      <c r="AE73" s="281"/>
      <c r="AF73" s="282"/>
      <c r="AG73" s="282"/>
      <c r="AH73" s="282"/>
      <c r="AI73" s="282"/>
      <c r="AJ73" s="269"/>
    </row>
    <row r="74" spans="1:36" s="163" customFormat="1" ht="12.6" customHeight="1" thickBot="1">
      <c r="A74" s="397" t="s">
        <v>393</v>
      </c>
      <c r="B74" s="397">
        <v>737.9443715384233</v>
      </c>
      <c r="C74" s="397">
        <v>647.37107724680766</v>
      </c>
      <c r="D74" s="397">
        <v>745.52171512946438</v>
      </c>
      <c r="E74" s="397">
        <v>470.59064069244823</v>
      </c>
      <c r="F74" s="397">
        <v>289.43548360621611</v>
      </c>
      <c r="G74" s="397">
        <v>556.99594618594961</v>
      </c>
      <c r="H74" s="397">
        <v>636.42578047535255</v>
      </c>
      <c r="I74" s="397">
        <v>654.03673799837543</v>
      </c>
      <c r="J74" s="397">
        <v>707.03073017141264</v>
      </c>
      <c r="K74" s="397">
        <v>732.63073743985126</v>
      </c>
      <c r="L74" s="397">
        <v>762.29894088816263</v>
      </c>
      <c r="M74" s="397">
        <v>896.40568573371991</v>
      </c>
      <c r="N74" s="397">
        <v>1041.6674581078569</v>
      </c>
      <c r="O74" s="397">
        <v>1091.4733314442926</v>
      </c>
      <c r="P74" s="397">
        <v>1015.8295147949038</v>
      </c>
      <c r="Q74" s="397">
        <v>777.91512437153335</v>
      </c>
      <c r="R74" s="397">
        <v>517.32711487863094</v>
      </c>
      <c r="S74" s="397">
        <v>331.24586438131797</v>
      </c>
      <c r="T74" s="397">
        <v>229.56825971986117</v>
      </c>
      <c r="U74" s="398"/>
      <c r="V74" s="397">
        <v>12841.714514804582</v>
      </c>
      <c r="W74" s="403"/>
      <c r="X74" s="484" t="s">
        <v>367</v>
      </c>
      <c r="Y74" s="486">
        <v>1956552.0669264717</v>
      </c>
      <c r="Z74" s="398"/>
      <c r="AA74" s="398"/>
      <c r="AB74" s="413"/>
      <c r="AC74" s="403"/>
      <c r="AD74" s="261"/>
      <c r="AE74" s="283" t="s">
        <v>367</v>
      </c>
      <c r="AF74" s="284">
        <v>1956552.0669264717</v>
      </c>
      <c r="AG74" s="284">
        <v>44321.907903834719</v>
      </c>
      <c r="AH74" s="284">
        <v>22811.758871656042</v>
      </c>
      <c r="AI74" s="284">
        <v>59012.805279174594</v>
      </c>
      <c r="AJ74" s="273">
        <f t="shared" si="1"/>
        <v>126146.47205466536</v>
      </c>
    </row>
    <row r="75" spans="1:36" s="163" customFormat="1" ht="12.6" customHeight="1" thickTop="1" thickBot="1">
      <c r="A75" s="397" t="s">
        <v>394</v>
      </c>
      <c r="B75" s="397">
        <v>3040.4045914191379</v>
      </c>
      <c r="C75" s="397">
        <v>2786.6954366956825</v>
      </c>
      <c r="D75" s="397">
        <v>2911.3704660121598</v>
      </c>
      <c r="E75" s="397">
        <v>1763.8383768404799</v>
      </c>
      <c r="F75" s="397">
        <v>1150.0943984263552</v>
      </c>
      <c r="G75" s="397">
        <v>2783.7102953070516</v>
      </c>
      <c r="H75" s="397">
        <v>2977.4294861204062</v>
      </c>
      <c r="I75" s="397">
        <v>2798.0544476140753</v>
      </c>
      <c r="J75" s="397">
        <v>2773.377779756519</v>
      </c>
      <c r="K75" s="397">
        <v>2683.3061052068661</v>
      </c>
      <c r="L75" s="397">
        <v>2625.0781785649756</v>
      </c>
      <c r="M75" s="397">
        <v>2578.8993554783251</v>
      </c>
      <c r="N75" s="397">
        <v>2629.9573983628288</v>
      </c>
      <c r="O75" s="397">
        <v>2245.8133927017193</v>
      </c>
      <c r="P75" s="397">
        <v>1820.4731216875675</v>
      </c>
      <c r="Q75" s="397">
        <v>1381.6729491274655</v>
      </c>
      <c r="R75" s="397">
        <v>914.46442991129129</v>
      </c>
      <c r="S75" s="397">
        <v>638.707939484544</v>
      </c>
      <c r="T75" s="397">
        <v>513.51074053013588</v>
      </c>
      <c r="U75" s="398"/>
      <c r="V75" s="397">
        <v>41016.858889247589</v>
      </c>
      <c r="W75" s="403"/>
      <c r="X75" s="485"/>
      <c r="Y75" s="487"/>
      <c r="Z75" s="414">
        <v>44321.907903834719</v>
      </c>
      <c r="AA75" s="414">
        <v>22811.758871656042</v>
      </c>
      <c r="AB75" s="415">
        <v>59012.805279174594</v>
      </c>
      <c r="AC75" s="403"/>
      <c r="AD75" s="261"/>
      <c r="AE75" s="261"/>
      <c r="AF75" s="261"/>
      <c r="AG75" s="261"/>
      <c r="AH75" s="261"/>
      <c r="AI75" s="261"/>
      <c r="AJ75" s="261"/>
    </row>
    <row r="76" spans="1:36" s="163" customFormat="1" ht="12.6" customHeight="1">
      <c r="A76" s="397" t="s">
        <v>395</v>
      </c>
      <c r="B76" s="397">
        <v>899.33145752910048</v>
      </c>
      <c r="C76" s="397">
        <v>860.56266072572987</v>
      </c>
      <c r="D76" s="397">
        <v>800.64248207292769</v>
      </c>
      <c r="E76" s="397">
        <v>577.31639551463024</v>
      </c>
      <c r="F76" s="397">
        <v>468.76804332055855</v>
      </c>
      <c r="G76" s="397">
        <v>859.64713800887216</v>
      </c>
      <c r="H76" s="397">
        <v>823.64196465423652</v>
      </c>
      <c r="I76" s="397">
        <v>685.59404290922043</v>
      </c>
      <c r="J76" s="397">
        <v>678.03884754931403</v>
      </c>
      <c r="K76" s="397">
        <v>727.15712168615676</v>
      </c>
      <c r="L76" s="397">
        <v>711.34218088481646</v>
      </c>
      <c r="M76" s="397">
        <v>823.6273434025577</v>
      </c>
      <c r="N76" s="397">
        <v>926.72597805892042</v>
      </c>
      <c r="O76" s="397">
        <v>898.86588786219204</v>
      </c>
      <c r="P76" s="397">
        <v>797.41053923781919</v>
      </c>
      <c r="Q76" s="397">
        <v>623.79481203175737</v>
      </c>
      <c r="R76" s="397">
        <v>410.26690384487165</v>
      </c>
      <c r="S76" s="397">
        <v>276.53034049145504</v>
      </c>
      <c r="T76" s="397">
        <v>239.23181264553094</v>
      </c>
      <c r="U76" s="398"/>
      <c r="V76" s="397">
        <v>13088.495952430667</v>
      </c>
      <c r="W76" s="403"/>
      <c r="X76" s="403"/>
      <c r="Y76" s="403"/>
      <c r="Z76" s="403"/>
      <c r="AA76" s="403"/>
      <c r="AB76" s="403"/>
      <c r="AC76" s="403"/>
      <c r="AD76" s="261"/>
      <c r="AE76" s="261"/>
      <c r="AF76" s="261"/>
      <c r="AG76" s="261"/>
      <c r="AH76" s="261"/>
      <c r="AI76" s="261"/>
      <c r="AJ76" s="261"/>
    </row>
    <row r="77" spans="1:36" s="163" customFormat="1" ht="12.6" customHeight="1">
      <c r="A77" s="397" t="s">
        <v>396</v>
      </c>
      <c r="B77" s="397">
        <v>194.92399601730227</v>
      </c>
      <c r="C77" s="397">
        <v>169.34960382272897</v>
      </c>
      <c r="D77" s="397">
        <v>166.74634149278552</v>
      </c>
      <c r="E77" s="397">
        <v>106.48414208396565</v>
      </c>
      <c r="F77" s="397">
        <v>49.957427312112117</v>
      </c>
      <c r="G77" s="397">
        <v>98.58233108265739</v>
      </c>
      <c r="H77" s="397">
        <v>130.65738833345603</v>
      </c>
      <c r="I77" s="397">
        <v>168.31704344342037</v>
      </c>
      <c r="J77" s="397">
        <v>160.09233400188879</v>
      </c>
      <c r="K77" s="397">
        <v>180.92449862499257</v>
      </c>
      <c r="L77" s="397">
        <v>174.76822289376179</v>
      </c>
      <c r="M77" s="397">
        <v>240.79933823467775</v>
      </c>
      <c r="N77" s="397">
        <v>276.794375890146</v>
      </c>
      <c r="O77" s="397">
        <v>332.84181036516543</v>
      </c>
      <c r="P77" s="397">
        <v>301.044446810772</v>
      </c>
      <c r="Q77" s="397">
        <v>265.43826675012616</v>
      </c>
      <c r="R77" s="397">
        <v>169.55408549236617</v>
      </c>
      <c r="S77" s="397">
        <v>120.22051815984941</v>
      </c>
      <c r="T77" s="397">
        <v>110.0202413430535</v>
      </c>
      <c r="U77" s="398"/>
      <c r="V77" s="397">
        <v>3417.5164121552275</v>
      </c>
      <c r="W77" s="403"/>
      <c r="X77" s="403"/>
      <c r="Y77" s="403"/>
      <c r="Z77" s="403"/>
      <c r="AA77" s="403"/>
      <c r="AB77" s="403"/>
      <c r="AC77" s="403"/>
      <c r="AD77" s="261"/>
      <c r="AE77" s="261"/>
      <c r="AF77" s="261"/>
      <c r="AG77" s="261"/>
      <c r="AH77" s="261"/>
      <c r="AI77" s="261"/>
      <c r="AJ77" s="261"/>
    </row>
    <row r="78" spans="1:36" s="163" customFormat="1" ht="12.6" customHeight="1">
      <c r="A78" s="397" t="s">
        <v>397</v>
      </c>
      <c r="B78" s="397">
        <v>843.83876818011015</v>
      </c>
      <c r="C78" s="397">
        <v>807.75364479152165</v>
      </c>
      <c r="D78" s="397">
        <v>794.47283030978133</v>
      </c>
      <c r="E78" s="397">
        <v>563.37606120536088</v>
      </c>
      <c r="F78" s="397">
        <v>322.70194979046784</v>
      </c>
      <c r="G78" s="397">
        <v>677.58532200147715</v>
      </c>
      <c r="H78" s="397">
        <v>784.94936088484985</v>
      </c>
      <c r="I78" s="397">
        <v>756.29398251956081</v>
      </c>
      <c r="J78" s="397">
        <v>758.2419006413387</v>
      </c>
      <c r="K78" s="397">
        <v>746.37122517256273</v>
      </c>
      <c r="L78" s="397">
        <v>740.18008775128214</v>
      </c>
      <c r="M78" s="397">
        <v>855.1160679040089</v>
      </c>
      <c r="N78" s="397">
        <v>908.49363932802066</v>
      </c>
      <c r="O78" s="397">
        <v>960.07893031407241</v>
      </c>
      <c r="P78" s="397">
        <v>828.34828839942804</v>
      </c>
      <c r="Q78" s="397">
        <v>590.09336208393859</v>
      </c>
      <c r="R78" s="397">
        <v>424.66356651425014</v>
      </c>
      <c r="S78" s="397">
        <v>261.95512946463174</v>
      </c>
      <c r="T78" s="397">
        <v>302.90771335198167</v>
      </c>
      <c r="U78" s="398"/>
      <c r="V78" s="397">
        <v>12927.421830608644</v>
      </c>
      <c r="W78" s="403"/>
      <c r="X78" s="403"/>
      <c r="Y78" s="403"/>
      <c r="Z78" s="403"/>
      <c r="AA78" s="403"/>
      <c r="AB78" s="403"/>
      <c r="AC78" s="403"/>
      <c r="AD78" s="261"/>
      <c r="AE78" s="261"/>
      <c r="AF78" s="261"/>
      <c r="AG78" s="261"/>
      <c r="AH78" s="261"/>
      <c r="AI78" s="261"/>
      <c r="AJ78" s="261"/>
    </row>
    <row r="79" spans="1:36" s="163" customFormat="1" ht="12.6" customHeight="1">
      <c r="A79" s="397" t="s">
        <v>398</v>
      </c>
      <c r="B79" s="397">
        <v>19898.834623325751</v>
      </c>
      <c r="C79" s="397">
        <v>20258.234339927301</v>
      </c>
      <c r="D79" s="397">
        <v>19361.374297478462</v>
      </c>
      <c r="E79" s="397">
        <v>11303.252624383653</v>
      </c>
      <c r="F79" s="397">
        <v>6703.0056985605916</v>
      </c>
      <c r="G79" s="397">
        <v>16823.319006893937</v>
      </c>
      <c r="H79" s="397">
        <v>21446.086367374774</v>
      </c>
      <c r="I79" s="397">
        <v>21102.240402972497</v>
      </c>
      <c r="J79" s="397">
        <v>21241.144470962372</v>
      </c>
      <c r="K79" s="397">
        <v>20249.662608495488</v>
      </c>
      <c r="L79" s="397">
        <v>19506.957814963203</v>
      </c>
      <c r="M79" s="397">
        <v>18237.541091243831</v>
      </c>
      <c r="N79" s="397">
        <v>16297.380776951251</v>
      </c>
      <c r="O79" s="397">
        <v>13591.842605917489</v>
      </c>
      <c r="P79" s="397">
        <v>10044.587996479831</v>
      </c>
      <c r="Q79" s="397">
        <v>6842.173754137747</v>
      </c>
      <c r="R79" s="397">
        <v>4697.5051226624682</v>
      </c>
      <c r="S79" s="397">
        <v>3262.4930381194549</v>
      </c>
      <c r="T79" s="397">
        <v>2991.5101512061137</v>
      </c>
      <c r="U79" s="398"/>
      <c r="V79" s="397">
        <v>273859.14679205621</v>
      </c>
      <c r="W79" s="403"/>
      <c r="X79" s="403"/>
      <c r="Y79" s="403"/>
      <c r="Z79" s="403"/>
      <c r="AA79" s="403"/>
      <c r="AB79" s="403"/>
      <c r="AC79" s="403"/>
      <c r="AD79" s="261"/>
      <c r="AE79" s="261"/>
      <c r="AF79" s="261"/>
      <c r="AG79" s="261"/>
      <c r="AH79" s="261"/>
      <c r="AI79" s="261"/>
      <c r="AJ79" s="261"/>
    </row>
    <row r="80" spans="1:36" s="163" customFormat="1" ht="12.6" customHeight="1">
      <c r="A80" s="397" t="s">
        <v>399</v>
      </c>
      <c r="B80" s="397">
        <v>41.48724694086868</v>
      </c>
      <c r="C80" s="397">
        <v>29.845912734541077</v>
      </c>
      <c r="D80" s="397">
        <v>38.180185812215967</v>
      </c>
      <c r="E80" s="397">
        <v>32.256717319278685</v>
      </c>
      <c r="F80" s="397">
        <v>15.508523840680354</v>
      </c>
      <c r="G80" s="397">
        <v>18.823145509789821</v>
      </c>
      <c r="H80" s="397">
        <v>32.646775163118051</v>
      </c>
      <c r="I80" s="397">
        <v>43.343186880177306</v>
      </c>
      <c r="J80" s="397">
        <v>31.49915872215195</v>
      </c>
      <c r="K80" s="397">
        <v>23.595612664259964</v>
      </c>
      <c r="L80" s="397">
        <v>35.653959321301635</v>
      </c>
      <c r="M80" s="397">
        <v>41.901276899746684</v>
      </c>
      <c r="N80" s="397">
        <v>64.409717971297411</v>
      </c>
      <c r="O80" s="397">
        <v>49.592186413403034</v>
      </c>
      <c r="P80" s="397">
        <v>80.23545157306593</v>
      </c>
      <c r="Q80" s="397">
        <v>43.213065512812008</v>
      </c>
      <c r="R80" s="397">
        <v>47.390291411752479</v>
      </c>
      <c r="S80" s="397">
        <v>27.071402429426936</v>
      </c>
      <c r="T80" s="397">
        <v>19.152944360767066</v>
      </c>
      <c r="U80" s="398"/>
      <c r="V80" s="397">
        <v>715.80676148065504</v>
      </c>
      <c r="W80" s="403"/>
      <c r="X80" s="403"/>
      <c r="Y80" s="403"/>
      <c r="Z80" s="403"/>
      <c r="AA80" s="403"/>
      <c r="AB80" s="403"/>
      <c r="AC80" s="403"/>
      <c r="AD80" s="261"/>
      <c r="AE80" s="261"/>
      <c r="AF80" s="261"/>
      <c r="AG80" s="261"/>
      <c r="AH80" s="261"/>
      <c r="AI80" s="261"/>
      <c r="AJ80" s="261"/>
    </row>
    <row r="81" spans="1:36" s="163" customFormat="1" ht="12.6" customHeight="1">
      <c r="A81" s="397" t="s">
        <v>400</v>
      </c>
      <c r="B81" s="397">
        <v>3407.9416044665122</v>
      </c>
      <c r="C81" s="397">
        <v>3512.5991603813923</v>
      </c>
      <c r="D81" s="397">
        <v>3630.0207118412281</v>
      </c>
      <c r="E81" s="397">
        <v>2244.6109696446424</v>
      </c>
      <c r="F81" s="397">
        <v>1732.7874139952683</v>
      </c>
      <c r="G81" s="397">
        <v>3509.1636283602752</v>
      </c>
      <c r="H81" s="397">
        <v>3247.6541668709824</v>
      </c>
      <c r="I81" s="397">
        <v>3199.6771074101098</v>
      </c>
      <c r="J81" s="397">
        <v>3354.1526047731877</v>
      </c>
      <c r="K81" s="397">
        <v>3370.2967328923601</v>
      </c>
      <c r="L81" s="397">
        <v>3350.0712268304392</v>
      </c>
      <c r="M81" s="397">
        <v>3359.0326137524744</v>
      </c>
      <c r="N81" s="397">
        <v>3194.6821116360652</v>
      </c>
      <c r="O81" s="397">
        <v>2968.3463416646182</v>
      </c>
      <c r="P81" s="397">
        <v>2460.5884226560579</v>
      </c>
      <c r="Q81" s="397">
        <v>1743.5284064236882</v>
      </c>
      <c r="R81" s="397">
        <v>1303.3926775481386</v>
      </c>
      <c r="S81" s="397">
        <v>877.34714487392</v>
      </c>
      <c r="T81" s="397">
        <v>810.35454007075316</v>
      </c>
      <c r="U81" s="398"/>
      <c r="V81" s="397">
        <v>51276.247586092119</v>
      </c>
      <c r="W81" s="403"/>
      <c r="X81" s="403"/>
      <c r="Y81" s="403"/>
      <c r="Z81" s="403"/>
      <c r="AA81" s="403"/>
      <c r="AB81" s="403"/>
      <c r="AC81" s="403"/>
      <c r="AD81" s="261"/>
      <c r="AE81" s="261"/>
      <c r="AF81" s="261"/>
      <c r="AG81" s="261"/>
      <c r="AH81" s="261"/>
      <c r="AI81" s="261"/>
      <c r="AJ81" s="261"/>
    </row>
    <row r="82" spans="1:36" s="161" customFormat="1" ht="13.5" customHeight="1" thickBot="1">
      <c r="A82" s="488" t="s">
        <v>402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  <c r="T82" s="479"/>
      <c r="U82" s="479"/>
      <c r="V82" s="479"/>
      <c r="W82" s="383"/>
      <c r="X82" s="476" t="s">
        <v>11</v>
      </c>
      <c r="Y82" s="476"/>
      <c r="Z82" s="476"/>
      <c r="AA82" s="476"/>
      <c r="AB82" s="476"/>
      <c r="AC82" s="383"/>
      <c r="AD82" s="253"/>
      <c r="AE82" s="253"/>
      <c r="AF82" s="253"/>
      <c r="AG82" s="253"/>
      <c r="AH82" s="253"/>
      <c r="AI82" s="253"/>
      <c r="AJ82" s="253"/>
    </row>
    <row r="83" spans="1:36" s="161" customFormat="1" ht="17.25" customHeight="1" thickBot="1">
      <c r="A83" s="384" t="s">
        <v>2</v>
      </c>
      <c r="B83" s="385" t="s">
        <v>348</v>
      </c>
      <c r="C83" s="385" t="s">
        <v>349</v>
      </c>
      <c r="D83" s="385" t="s">
        <v>350</v>
      </c>
      <c r="E83" s="385" t="s">
        <v>351</v>
      </c>
      <c r="F83" s="385" t="s">
        <v>352</v>
      </c>
      <c r="G83" s="385" t="s">
        <v>353</v>
      </c>
      <c r="H83" s="385" t="s">
        <v>354</v>
      </c>
      <c r="I83" s="385" t="s">
        <v>355</v>
      </c>
      <c r="J83" s="385" t="s">
        <v>356</v>
      </c>
      <c r="K83" s="385" t="s">
        <v>357</v>
      </c>
      <c r="L83" s="385" t="s">
        <v>358</v>
      </c>
      <c r="M83" s="385" t="s">
        <v>359</v>
      </c>
      <c r="N83" s="385" t="s">
        <v>360</v>
      </c>
      <c r="O83" s="385" t="s">
        <v>361</v>
      </c>
      <c r="P83" s="385" t="s">
        <v>362</v>
      </c>
      <c r="Q83" s="385" t="s">
        <v>363</v>
      </c>
      <c r="R83" s="385" t="s">
        <v>364</v>
      </c>
      <c r="S83" s="385" t="s">
        <v>365</v>
      </c>
      <c r="T83" s="386" t="s">
        <v>366</v>
      </c>
      <c r="U83" s="480" t="s">
        <v>367</v>
      </c>
      <c r="V83" s="481"/>
      <c r="W83" s="383"/>
      <c r="X83" s="388" t="s">
        <v>2</v>
      </c>
      <c r="Y83" s="389" t="s">
        <v>324</v>
      </c>
      <c r="Z83" s="390" t="s">
        <v>326</v>
      </c>
      <c r="AA83" s="390" t="s">
        <v>327</v>
      </c>
      <c r="AB83" s="391" t="s">
        <v>328</v>
      </c>
      <c r="AC83" s="383"/>
      <c r="AD83" s="253"/>
      <c r="AE83" s="285" t="s">
        <v>2</v>
      </c>
      <c r="AF83" s="286" t="s">
        <v>324</v>
      </c>
      <c r="AG83" s="287" t="s">
        <v>326</v>
      </c>
      <c r="AH83" s="287" t="s">
        <v>327</v>
      </c>
      <c r="AI83" s="287" t="s">
        <v>328</v>
      </c>
      <c r="AJ83" s="288" t="s">
        <v>343</v>
      </c>
    </row>
    <row r="84" spans="1:36" ht="14.25" customHeight="1" thickTop="1">
      <c r="A84" s="392" t="s">
        <v>324</v>
      </c>
      <c r="B84" s="392">
        <v>117156.88853132031</v>
      </c>
      <c r="C84" s="392">
        <v>115469.66033605309</v>
      </c>
      <c r="D84" s="392">
        <v>118132.21357565543</v>
      </c>
      <c r="E84" s="392">
        <v>71980.586197880461</v>
      </c>
      <c r="F84" s="392">
        <v>51231.510232824759</v>
      </c>
      <c r="G84" s="392">
        <v>125610.5258920957</v>
      </c>
      <c r="H84" s="392">
        <v>134377.70464004006</v>
      </c>
      <c r="I84" s="392">
        <v>133135.78138019517</v>
      </c>
      <c r="J84" s="392">
        <v>131180.69369050101</v>
      </c>
      <c r="K84" s="392">
        <v>127858.52229710492</v>
      </c>
      <c r="L84" s="392">
        <v>129930.04580884345</v>
      </c>
      <c r="M84" s="392">
        <v>134126.71735471976</v>
      </c>
      <c r="N84" s="392">
        <v>138105.28156860141</v>
      </c>
      <c r="O84" s="392">
        <v>129904.22565218614</v>
      </c>
      <c r="P84" s="392">
        <v>107992.71344999985</v>
      </c>
      <c r="Q84" s="392">
        <v>81434.649429630459</v>
      </c>
      <c r="R84" s="392">
        <v>59942.699870435841</v>
      </c>
      <c r="S84" s="392">
        <v>45061.059052507924</v>
      </c>
      <c r="T84" s="392">
        <v>53526.454112933003</v>
      </c>
      <c r="U84" s="482">
        <v>2006157.9330735286</v>
      </c>
      <c r="V84" s="489"/>
      <c r="W84" s="379"/>
      <c r="X84" s="393" t="s">
        <v>348</v>
      </c>
      <c r="Y84" s="394">
        <v>117156.88853132031</v>
      </c>
      <c r="Z84" s="395">
        <v>1801.3908949332645</v>
      </c>
      <c r="AA84" s="395">
        <v>1166.0895532734669</v>
      </c>
      <c r="AB84" s="396">
        <v>3693.6850899563724</v>
      </c>
      <c r="AC84" s="379"/>
      <c r="AD84" s="252"/>
      <c r="AE84" s="277" t="s">
        <v>348</v>
      </c>
      <c r="AF84" s="278">
        <v>117156.88853132031</v>
      </c>
      <c r="AG84" s="279">
        <v>1801.3908949332645</v>
      </c>
      <c r="AH84" s="279">
        <v>1166.0895532734669</v>
      </c>
      <c r="AI84" s="279">
        <v>3693.6850899563724</v>
      </c>
      <c r="AJ84" s="260">
        <f>SUM(AG84:AI84)</f>
        <v>6661.1655381631035</v>
      </c>
    </row>
    <row r="85" spans="1:36" ht="12.6" customHeight="1">
      <c r="A85" s="397" t="s">
        <v>368</v>
      </c>
      <c r="B85" s="397">
        <v>466.45931164396586</v>
      </c>
      <c r="C85" s="397">
        <v>384.80440926014347</v>
      </c>
      <c r="D85" s="397">
        <v>449.8263208214745</v>
      </c>
      <c r="E85" s="397">
        <v>287.63685496504257</v>
      </c>
      <c r="F85" s="397">
        <v>129.92074006600691</v>
      </c>
      <c r="G85" s="397">
        <v>283.73806586544828</v>
      </c>
      <c r="H85" s="397">
        <v>347.92218499706678</v>
      </c>
      <c r="I85" s="397">
        <v>362.88781184732539</v>
      </c>
      <c r="J85" s="397">
        <v>384.26734420067817</v>
      </c>
      <c r="K85" s="397">
        <v>418.22397670114606</v>
      </c>
      <c r="L85" s="397">
        <v>466.01785941408889</v>
      </c>
      <c r="M85" s="397">
        <v>581.84528149286302</v>
      </c>
      <c r="N85" s="397">
        <v>673.00329208602318</v>
      </c>
      <c r="O85" s="397">
        <v>719.47360293209272</v>
      </c>
      <c r="P85" s="397">
        <v>645.67646034335928</v>
      </c>
      <c r="Q85" s="397">
        <v>538.58365858358547</v>
      </c>
      <c r="R85" s="397">
        <v>359.33857312019734</v>
      </c>
      <c r="S85" s="397">
        <v>276.09668316916657</v>
      </c>
      <c r="T85" s="397">
        <v>279.67029240754016</v>
      </c>
      <c r="U85" s="398"/>
      <c r="V85" s="397">
        <v>8055.3927239172135</v>
      </c>
      <c r="W85" s="379"/>
      <c r="X85" s="393" t="s">
        <v>349</v>
      </c>
      <c r="Y85" s="394">
        <v>115469.66033605309</v>
      </c>
      <c r="Z85" s="395">
        <v>2040.1150880593168</v>
      </c>
      <c r="AA85" s="395">
        <v>968.86854363849898</v>
      </c>
      <c r="AB85" s="396">
        <v>3669.9244814723306</v>
      </c>
      <c r="AC85" s="379"/>
      <c r="AD85" s="252"/>
      <c r="AE85" s="277" t="s">
        <v>349</v>
      </c>
      <c r="AF85" s="278">
        <v>115469.66033605309</v>
      </c>
      <c r="AG85" s="279">
        <v>2040.1150880593168</v>
      </c>
      <c r="AH85" s="279">
        <v>968.86854363849898</v>
      </c>
      <c r="AI85" s="279">
        <v>3669.9244814723306</v>
      </c>
      <c r="AJ85" s="260">
        <f t="shared" ref="AJ85:AJ103" si="2">SUM(AG85:AI85)</f>
        <v>6678.908113170146</v>
      </c>
    </row>
    <row r="86" spans="1:36" ht="12.6" customHeight="1">
      <c r="A86" s="397" t="s">
        <v>326</v>
      </c>
      <c r="B86" s="399">
        <v>1801.3908949332645</v>
      </c>
      <c r="C86" s="399">
        <v>2040.1150880593168</v>
      </c>
      <c r="D86" s="399">
        <v>2138.674370078083</v>
      </c>
      <c r="E86" s="399">
        <v>1544.2605394237803</v>
      </c>
      <c r="F86" s="397">
        <v>2824.668032049025</v>
      </c>
      <c r="G86" s="397">
        <v>6390.6378268539302</v>
      </c>
      <c r="H86" s="397">
        <v>2904.8121271957489</v>
      </c>
      <c r="I86" s="397">
        <v>2500.5675437223799</v>
      </c>
      <c r="J86" s="397">
        <v>2259.7705386010171</v>
      </c>
      <c r="K86" s="397">
        <v>2233.8883275733288</v>
      </c>
      <c r="L86" s="397">
        <v>2457.3020475251042</v>
      </c>
      <c r="M86" s="397">
        <v>2721.2143980383989</v>
      </c>
      <c r="N86" s="397">
        <v>2874.0825406240906</v>
      </c>
      <c r="O86" s="397">
        <v>2631.6853009827905</v>
      </c>
      <c r="P86" s="397">
        <v>2200.9787954002322</v>
      </c>
      <c r="Q86" s="397">
        <v>1589.7477688328906</v>
      </c>
      <c r="R86" s="397">
        <v>1235.464656866443</v>
      </c>
      <c r="S86" s="397">
        <v>917.2196229084235</v>
      </c>
      <c r="T86" s="397">
        <v>1151.6116764970707</v>
      </c>
      <c r="U86" s="398"/>
      <c r="V86" s="397">
        <v>44418.09209616531</v>
      </c>
      <c r="W86" s="379"/>
      <c r="X86" s="393" t="s">
        <v>350</v>
      </c>
      <c r="Y86" s="394">
        <v>118132.21357565543</v>
      </c>
      <c r="Z86" s="395">
        <v>2138.674370078083</v>
      </c>
      <c r="AA86" s="395">
        <v>1085.1231438856182</v>
      </c>
      <c r="AB86" s="396">
        <v>3937.1341587516818</v>
      </c>
      <c r="AC86" s="379"/>
      <c r="AD86" s="252"/>
      <c r="AE86" s="277" t="s">
        <v>350</v>
      </c>
      <c r="AF86" s="278">
        <v>118132.21357565543</v>
      </c>
      <c r="AG86" s="279">
        <v>2138.674370078083</v>
      </c>
      <c r="AH86" s="279">
        <v>1085.1231438856182</v>
      </c>
      <c r="AI86" s="279">
        <v>3937.1341587516818</v>
      </c>
      <c r="AJ86" s="260">
        <f t="shared" si="2"/>
        <v>7160.9316727153828</v>
      </c>
    </row>
    <row r="87" spans="1:36" ht="12.6" customHeight="1">
      <c r="A87" s="397" t="s">
        <v>369</v>
      </c>
      <c r="B87" s="397">
        <v>10260.984351624222</v>
      </c>
      <c r="C87" s="397">
        <v>11813.152919821379</v>
      </c>
      <c r="D87" s="397">
        <v>12740.10363372644</v>
      </c>
      <c r="E87" s="397">
        <v>8063.5797829206167</v>
      </c>
      <c r="F87" s="397">
        <v>4373.9962196007818</v>
      </c>
      <c r="G87" s="397">
        <v>9841.3022753788646</v>
      </c>
      <c r="H87" s="397">
        <v>10843.60379271503</v>
      </c>
      <c r="I87" s="397">
        <v>11534.926962309022</v>
      </c>
      <c r="J87" s="397">
        <v>12595.938037246025</v>
      </c>
      <c r="K87" s="397">
        <v>13512.829722214106</v>
      </c>
      <c r="L87" s="397">
        <v>14495.481243041675</v>
      </c>
      <c r="M87" s="397">
        <v>14950.107265568049</v>
      </c>
      <c r="N87" s="397">
        <v>15173.597950381045</v>
      </c>
      <c r="O87" s="397">
        <v>13816.730936374082</v>
      </c>
      <c r="P87" s="397">
        <v>11012.459395732338</v>
      </c>
      <c r="Q87" s="397">
        <v>8164.1127569379341</v>
      </c>
      <c r="R87" s="397">
        <v>5896.595233641764</v>
      </c>
      <c r="S87" s="397">
        <v>4467.6755419676265</v>
      </c>
      <c r="T87" s="397">
        <v>5921.3763265508187</v>
      </c>
      <c r="U87" s="398"/>
      <c r="V87" s="397">
        <v>199478.55434775187</v>
      </c>
      <c r="W87" s="379"/>
      <c r="X87" s="393" t="s">
        <v>351</v>
      </c>
      <c r="Y87" s="394">
        <v>71980.586197880461</v>
      </c>
      <c r="Z87" s="395">
        <v>1544.2605394237803</v>
      </c>
      <c r="AA87" s="395">
        <v>632.23753750554158</v>
      </c>
      <c r="AB87" s="396">
        <v>2334.2613125113498</v>
      </c>
      <c r="AC87" s="379"/>
      <c r="AD87" s="252"/>
      <c r="AE87" s="277" t="s">
        <v>403</v>
      </c>
      <c r="AF87" s="279">
        <v>123212.09643070522</v>
      </c>
      <c r="AG87" s="279">
        <v>4368.9285714728048</v>
      </c>
      <c r="AH87" s="279">
        <v>1015.8739941802116</v>
      </c>
      <c r="AI87" s="279">
        <v>3790.6494575811444</v>
      </c>
      <c r="AJ87" s="260">
        <f t="shared" si="2"/>
        <v>9175.4520232341602</v>
      </c>
    </row>
    <row r="88" spans="1:36" ht="12.6" customHeight="1">
      <c r="A88" s="397" t="s">
        <v>370</v>
      </c>
      <c r="B88" s="397">
        <v>1131.8286321594042</v>
      </c>
      <c r="C88" s="397">
        <v>979.39729018340927</v>
      </c>
      <c r="D88" s="397">
        <v>1081.6317444255628</v>
      </c>
      <c r="E88" s="397">
        <v>615.41887099278074</v>
      </c>
      <c r="F88" s="397">
        <v>455.10245212696566</v>
      </c>
      <c r="G88" s="397">
        <v>997.9892948889767</v>
      </c>
      <c r="H88" s="397">
        <v>992.44136900344006</v>
      </c>
      <c r="I88" s="397">
        <v>1012.3087329282637</v>
      </c>
      <c r="J88" s="397">
        <v>1081.619531380268</v>
      </c>
      <c r="K88" s="397">
        <v>1043.8864698935206</v>
      </c>
      <c r="L88" s="397">
        <v>1195.898582530499</v>
      </c>
      <c r="M88" s="397">
        <v>1297.8667327484163</v>
      </c>
      <c r="N88" s="397">
        <v>1578.9271958418644</v>
      </c>
      <c r="O88" s="397">
        <v>1523.6264068451344</v>
      </c>
      <c r="P88" s="397">
        <v>1349.1874102431407</v>
      </c>
      <c r="Q88" s="397">
        <v>886.17951962706775</v>
      </c>
      <c r="R88" s="397">
        <v>642.44523951235806</v>
      </c>
      <c r="S88" s="397">
        <v>499.36565743755631</v>
      </c>
      <c r="T88" s="397">
        <v>513.73164056088831</v>
      </c>
      <c r="U88" s="398"/>
      <c r="V88" s="397">
        <v>18878.85277332952</v>
      </c>
      <c r="W88" s="379"/>
      <c r="X88" s="393" t="s">
        <v>352</v>
      </c>
      <c r="Y88" s="394">
        <v>51231.510232824759</v>
      </c>
      <c r="Z88" s="395">
        <v>2824.668032049025</v>
      </c>
      <c r="AA88" s="395">
        <v>383.63645667467011</v>
      </c>
      <c r="AB88" s="396">
        <v>1456.3881450697945</v>
      </c>
      <c r="AC88" s="379"/>
      <c r="AD88" s="252"/>
      <c r="AE88" s="277" t="s">
        <v>353</v>
      </c>
      <c r="AF88" s="278">
        <v>125610.5258920957</v>
      </c>
      <c r="AG88" s="279">
        <v>6390.6378268539302</v>
      </c>
      <c r="AH88" s="279">
        <v>873.59389065994696</v>
      </c>
      <c r="AI88" s="279">
        <v>3457.9614522987604</v>
      </c>
      <c r="AJ88" s="260">
        <f t="shared" si="2"/>
        <v>10722.193169812637</v>
      </c>
    </row>
    <row r="89" spans="1:36" ht="12.6" customHeight="1">
      <c r="A89" s="397" t="s">
        <v>371</v>
      </c>
      <c r="B89" s="397">
        <v>1312.6240282999393</v>
      </c>
      <c r="C89" s="397">
        <v>1452.2206192225585</v>
      </c>
      <c r="D89" s="397">
        <v>1618.1097845894722</v>
      </c>
      <c r="E89" s="397">
        <v>978.92649298279343</v>
      </c>
      <c r="F89" s="397">
        <v>519.53339505932411</v>
      </c>
      <c r="G89" s="397">
        <v>1107.0006624816633</v>
      </c>
      <c r="H89" s="397">
        <v>1215.2796503366965</v>
      </c>
      <c r="I89" s="397">
        <v>1561.7159841959867</v>
      </c>
      <c r="J89" s="397">
        <v>1587.3229033355808</v>
      </c>
      <c r="K89" s="397">
        <v>1754.3856515728755</v>
      </c>
      <c r="L89" s="397">
        <v>1768.6929595205463</v>
      </c>
      <c r="M89" s="397">
        <v>1970.5699458540757</v>
      </c>
      <c r="N89" s="397">
        <v>1942.6745155474523</v>
      </c>
      <c r="O89" s="397">
        <v>1897.1463416782881</v>
      </c>
      <c r="P89" s="397">
        <v>1428.3467314429574</v>
      </c>
      <c r="Q89" s="397">
        <v>1064.2358308338946</v>
      </c>
      <c r="R89" s="397">
        <v>770.45107868583045</v>
      </c>
      <c r="S89" s="397">
        <v>510.09239687081435</v>
      </c>
      <c r="T89" s="397">
        <v>564.82871297494762</v>
      </c>
      <c r="U89" s="398"/>
      <c r="V89" s="397">
        <v>25024.157685485701</v>
      </c>
      <c r="W89" s="379"/>
      <c r="X89" s="393" t="s">
        <v>353</v>
      </c>
      <c r="Y89" s="394">
        <v>125610.5258920957</v>
      </c>
      <c r="Z89" s="395">
        <v>6390.6378268539302</v>
      </c>
      <c r="AA89" s="395">
        <v>873.59389065994696</v>
      </c>
      <c r="AB89" s="396">
        <v>3457.9614522987604</v>
      </c>
      <c r="AC89" s="379"/>
      <c r="AD89" s="252"/>
      <c r="AE89" s="277" t="s">
        <v>354</v>
      </c>
      <c r="AF89" s="278">
        <v>134377.70464004006</v>
      </c>
      <c r="AG89" s="279">
        <v>2904.8121271957489</v>
      </c>
      <c r="AH89" s="279">
        <v>1049.4089435767683</v>
      </c>
      <c r="AI89" s="279">
        <v>3671.1085832403587</v>
      </c>
      <c r="AJ89" s="260">
        <f t="shared" si="2"/>
        <v>7625.3296540128758</v>
      </c>
    </row>
    <row r="90" spans="1:36" ht="12.6" customHeight="1">
      <c r="A90" s="397" t="s">
        <v>372</v>
      </c>
      <c r="B90" s="397">
        <v>1654.0784044597053</v>
      </c>
      <c r="C90" s="397">
        <v>1542.2060387734252</v>
      </c>
      <c r="D90" s="397">
        <v>1618.5734266680404</v>
      </c>
      <c r="E90" s="397">
        <v>1070.793800102454</v>
      </c>
      <c r="F90" s="397">
        <v>699.72691943946313</v>
      </c>
      <c r="G90" s="397">
        <v>1420.7103002128995</v>
      </c>
      <c r="H90" s="397">
        <v>1526.8304785870057</v>
      </c>
      <c r="I90" s="397">
        <v>1683.512985020159</v>
      </c>
      <c r="J90" s="397">
        <v>1589.4746441298296</v>
      </c>
      <c r="K90" s="397">
        <v>1652.1193411391855</v>
      </c>
      <c r="L90" s="397">
        <v>1895.2450272136382</v>
      </c>
      <c r="M90" s="397">
        <v>2209.3745133020539</v>
      </c>
      <c r="N90" s="397">
        <v>2591.9453390723702</v>
      </c>
      <c r="O90" s="397">
        <v>2699.1745097035027</v>
      </c>
      <c r="P90" s="397">
        <v>2487.1507897128695</v>
      </c>
      <c r="Q90" s="397">
        <v>2018.1221209113196</v>
      </c>
      <c r="R90" s="397">
        <v>1454.4955788753498</v>
      </c>
      <c r="S90" s="397">
        <v>1058.6494112956639</v>
      </c>
      <c r="T90" s="397">
        <v>960.54106101445723</v>
      </c>
      <c r="U90" s="398"/>
      <c r="V90" s="397">
        <v>31832.724689633393</v>
      </c>
      <c r="W90" s="379"/>
      <c r="X90" s="393" t="s">
        <v>354</v>
      </c>
      <c r="Y90" s="394">
        <v>134377.70464004006</v>
      </c>
      <c r="Z90" s="395">
        <v>2904.8121271957489</v>
      </c>
      <c r="AA90" s="395">
        <v>1049.4089435767683</v>
      </c>
      <c r="AB90" s="396">
        <v>3671.1085832403587</v>
      </c>
      <c r="AC90" s="379"/>
      <c r="AD90" s="252"/>
      <c r="AE90" s="277" t="s">
        <v>355</v>
      </c>
      <c r="AF90" s="278">
        <v>133135.78138019517</v>
      </c>
      <c r="AG90" s="279">
        <v>2500.5675437223799</v>
      </c>
      <c r="AH90" s="279">
        <v>1190.0668115863618</v>
      </c>
      <c r="AI90" s="279">
        <v>3760.3933118621853</v>
      </c>
      <c r="AJ90" s="260">
        <f t="shared" si="2"/>
        <v>7451.0276671709271</v>
      </c>
    </row>
    <row r="91" spans="1:36" ht="12.6" customHeight="1">
      <c r="A91" s="397" t="s">
        <v>373</v>
      </c>
      <c r="B91" s="397">
        <v>501.20379477969345</v>
      </c>
      <c r="C91" s="397">
        <v>562.09311382901808</v>
      </c>
      <c r="D91" s="397">
        <v>610.46575763375756</v>
      </c>
      <c r="E91" s="397">
        <v>370.50403088949366</v>
      </c>
      <c r="F91" s="397">
        <v>171.71165680965237</v>
      </c>
      <c r="G91" s="397">
        <v>405.40090267786456</v>
      </c>
      <c r="H91" s="397">
        <v>454.82673086794603</v>
      </c>
      <c r="I91" s="397">
        <v>550.82184663234079</v>
      </c>
      <c r="J91" s="397">
        <v>538.06561975963064</v>
      </c>
      <c r="K91" s="397">
        <v>592.68431223467883</v>
      </c>
      <c r="L91" s="397">
        <v>695.87980872656078</v>
      </c>
      <c r="M91" s="397">
        <v>729.60473123856059</v>
      </c>
      <c r="N91" s="397">
        <v>865.91869933695955</v>
      </c>
      <c r="O91" s="397">
        <v>924.11863243250718</v>
      </c>
      <c r="P91" s="397">
        <v>834.58038157648559</v>
      </c>
      <c r="Q91" s="397">
        <v>636.83063863735504</v>
      </c>
      <c r="R91" s="397">
        <v>457.88908553594791</v>
      </c>
      <c r="S91" s="397">
        <v>290.39132228846353</v>
      </c>
      <c r="T91" s="397">
        <v>315.36305558293282</v>
      </c>
      <c r="U91" s="398"/>
      <c r="V91" s="397">
        <v>10508.354121469849</v>
      </c>
      <c r="W91" s="379"/>
      <c r="X91" s="393" t="s">
        <v>355</v>
      </c>
      <c r="Y91" s="394">
        <v>133135.78138019517</v>
      </c>
      <c r="Z91" s="395">
        <v>2500.5675437223799</v>
      </c>
      <c r="AA91" s="395">
        <v>1190.0668115863618</v>
      </c>
      <c r="AB91" s="396">
        <v>3760.3933118621853</v>
      </c>
      <c r="AC91" s="379"/>
      <c r="AD91" s="252"/>
      <c r="AE91" s="277" t="s">
        <v>356</v>
      </c>
      <c r="AF91" s="278">
        <v>131180.69369050101</v>
      </c>
      <c r="AG91" s="279">
        <v>2259.7705386010171</v>
      </c>
      <c r="AH91" s="279">
        <v>1146.6056896138437</v>
      </c>
      <c r="AI91" s="279">
        <v>3759.0702138026795</v>
      </c>
      <c r="AJ91" s="260">
        <f t="shared" si="2"/>
        <v>7165.4464420175409</v>
      </c>
    </row>
    <row r="92" spans="1:36" ht="12.6" customHeight="1">
      <c r="A92" s="397" t="s">
        <v>374</v>
      </c>
      <c r="B92" s="397">
        <v>387.69625236468806</v>
      </c>
      <c r="C92" s="397">
        <v>389.13567934236141</v>
      </c>
      <c r="D92" s="397">
        <v>464.63776234571469</v>
      </c>
      <c r="E92" s="397">
        <v>310.34074864961889</v>
      </c>
      <c r="F92" s="397">
        <v>148.66910401388688</v>
      </c>
      <c r="G92" s="397">
        <v>345.01157273545135</v>
      </c>
      <c r="H92" s="397">
        <v>412.67984594375417</v>
      </c>
      <c r="I92" s="397">
        <v>428.18751035060217</v>
      </c>
      <c r="J92" s="397">
        <v>505.68712871133755</v>
      </c>
      <c r="K92" s="397">
        <v>558.1814796831809</v>
      </c>
      <c r="L92" s="397">
        <v>671.7920295576921</v>
      </c>
      <c r="M92" s="397">
        <v>814.63200887033349</v>
      </c>
      <c r="N92" s="397">
        <v>1007.0841717308589</v>
      </c>
      <c r="O92" s="397">
        <v>1241.1207051064098</v>
      </c>
      <c r="P92" s="397">
        <v>1110.4230953988902</v>
      </c>
      <c r="Q92" s="397">
        <v>965.87855516152297</v>
      </c>
      <c r="R92" s="397">
        <v>620.56674089413787</v>
      </c>
      <c r="S92" s="397">
        <v>432.89218903870511</v>
      </c>
      <c r="T92" s="397">
        <v>468.20321417190848</v>
      </c>
      <c r="U92" s="398"/>
      <c r="V92" s="397">
        <v>11282.819794071054</v>
      </c>
      <c r="W92" s="379"/>
      <c r="X92" s="393" t="s">
        <v>356</v>
      </c>
      <c r="Y92" s="394">
        <v>131180.69369050101</v>
      </c>
      <c r="Z92" s="395">
        <v>2259.7705386010171</v>
      </c>
      <c r="AA92" s="395">
        <v>1146.6056896138437</v>
      </c>
      <c r="AB92" s="396">
        <v>3759.0702138026795</v>
      </c>
      <c r="AC92" s="379"/>
      <c r="AD92" s="252"/>
      <c r="AE92" s="277" t="s">
        <v>357</v>
      </c>
      <c r="AF92" s="278">
        <v>127858.52229710492</v>
      </c>
      <c r="AG92" s="279">
        <v>2233.8883275733288</v>
      </c>
      <c r="AH92" s="279">
        <v>1263.8004678784118</v>
      </c>
      <c r="AI92" s="279">
        <v>3556.6477811060759</v>
      </c>
      <c r="AJ92" s="260">
        <f t="shared" si="2"/>
        <v>7054.3365765578164</v>
      </c>
    </row>
    <row r="93" spans="1:36" ht="12.6" customHeight="1">
      <c r="A93" s="397" t="s">
        <v>375</v>
      </c>
      <c r="B93" s="397">
        <v>4937.6378446450199</v>
      </c>
      <c r="C93" s="397">
        <v>5027.2378074302724</v>
      </c>
      <c r="D93" s="397">
        <v>5193.9668945170706</v>
      </c>
      <c r="E93" s="397">
        <v>3023.7763563926901</v>
      </c>
      <c r="F93" s="397">
        <v>1720.649952943485</v>
      </c>
      <c r="G93" s="397">
        <v>4099.6311634314907</v>
      </c>
      <c r="H93" s="397">
        <v>4987.7424308431209</v>
      </c>
      <c r="I93" s="397">
        <v>5294.7950581136793</v>
      </c>
      <c r="J93" s="397">
        <v>5671.3715788297786</v>
      </c>
      <c r="K93" s="397">
        <v>5696.5410044752325</v>
      </c>
      <c r="L93" s="397">
        <v>5755.1582789743643</v>
      </c>
      <c r="M93" s="397">
        <v>5876.0266684194867</v>
      </c>
      <c r="N93" s="397">
        <v>6100.2885941666918</v>
      </c>
      <c r="O93" s="397">
        <v>5953.5448280091823</v>
      </c>
      <c r="P93" s="397">
        <v>4990.443608078559</v>
      </c>
      <c r="Q93" s="397">
        <v>3587.6677871491015</v>
      </c>
      <c r="R93" s="397">
        <v>2521.9813776071264</v>
      </c>
      <c r="S93" s="397">
        <v>1760.7702327572861</v>
      </c>
      <c r="T93" s="397">
        <v>2057.1514308324695</v>
      </c>
      <c r="U93" s="398"/>
      <c r="V93" s="397">
        <v>84256.382897616102</v>
      </c>
      <c r="W93" s="379"/>
      <c r="X93" s="393" t="s">
        <v>357</v>
      </c>
      <c r="Y93" s="394">
        <v>127858.52229710492</v>
      </c>
      <c r="Z93" s="395">
        <v>2233.8883275733288</v>
      </c>
      <c r="AA93" s="395">
        <v>1263.8004678784118</v>
      </c>
      <c r="AB93" s="396">
        <v>3556.6477811060759</v>
      </c>
      <c r="AC93" s="379"/>
      <c r="AD93" s="252"/>
      <c r="AE93" s="277" t="s">
        <v>358</v>
      </c>
      <c r="AF93" s="278">
        <v>129930.04580884345</v>
      </c>
      <c r="AG93" s="279">
        <v>2457.3020475251042</v>
      </c>
      <c r="AH93" s="279">
        <v>1409.613874984424</v>
      </c>
      <c r="AI93" s="279">
        <v>3889.1977740224097</v>
      </c>
      <c r="AJ93" s="260">
        <f t="shared" si="2"/>
        <v>7756.1136965319383</v>
      </c>
    </row>
    <row r="94" spans="1:36" ht="12.6" customHeight="1">
      <c r="A94" s="397" t="s">
        <v>376</v>
      </c>
      <c r="B94" s="397">
        <v>2739.0406695204638</v>
      </c>
      <c r="C94" s="397">
        <v>2750.8000015051862</v>
      </c>
      <c r="D94" s="397">
        <v>3009.5168653400788</v>
      </c>
      <c r="E94" s="397">
        <v>1956.7726222665742</v>
      </c>
      <c r="F94" s="397">
        <v>1114.791655396293</v>
      </c>
      <c r="G94" s="397">
        <v>2527.1795271998831</v>
      </c>
      <c r="H94" s="397">
        <v>2614.8921015548358</v>
      </c>
      <c r="I94" s="397">
        <v>2830.638310807888</v>
      </c>
      <c r="J94" s="397">
        <v>2852.5131666331895</v>
      </c>
      <c r="K94" s="397">
        <v>3026.2197891145101</v>
      </c>
      <c r="L94" s="397">
        <v>3359.4435035570659</v>
      </c>
      <c r="M94" s="397">
        <v>3829.793050096418</v>
      </c>
      <c r="N94" s="397">
        <v>4372.2668193731215</v>
      </c>
      <c r="O94" s="397">
        <v>4479.916529339479</v>
      </c>
      <c r="P94" s="397">
        <v>4065.9181783465951</v>
      </c>
      <c r="Q94" s="397">
        <v>3355.0961069660716</v>
      </c>
      <c r="R94" s="397">
        <v>2582.1631350617922</v>
      </c>
      <c r="S94" s="397">
        <v>1816.2691733785955</v>
      </c>
      <c r="T94" s="397">
        <v>2092.7632720982006</v>
      </c>
      <c r="U94" s="398"/>
      <c r="V94" s="397">
        <v>55375.99447755624</v>
      </c>
      <c r="W94" s="379"/>
      <c r="X94" s="393" t="s">
        <v>358</v>
      </c>
      <c r="Y94" s="394">
        <v>129930.04580884345</v>
      </c>
      <c r="Z94" s="395">
        <v>2457.3020475251042</v>
      </c>
      <c r="AA94" s="395">
        <v>1409.613874984424</v>
      </c>
      <c r="AB94" s="396">
        <v>3889.1977740224097</v>
      </c>
      <c r="AC94" s="379"/>
      <c r="AD94" s="252"/>
      <c r="AE94" s="277" t="s">
        <v>359</v>
      </c>
      <c r="AF94" s="278">
        <v>134126.71735471976</v>
      </c>
      <c r="AG94" s="279">
        <v>2721.2143980383989</v>
      </c>
      <c r="AH94" s="279">
        <v>1796.452432927138</v>
      </c>
      <c r="AI94" s="279">
        <v>3978.7231497877488</v>
      </c>
      <c r="AJ94" s="260">
        <f t="shared" si="2"/>
        <v>8496.3899807532853</v>
      </c>
    </row>
    <row r="95" spans="1:36" ht="12.6" customHeight="1">
      <c r="A95" s="397" t="s">
        <v>377</v>
      </c>
      <c r="B95" s="397">
        <v>46.850676555224652</v>
      </c>
      <c r="C95" s="397">
        <v>41.490320429712142</v>
      </c>
      <c r="D95" s="397">
        <v>42.297833976239289</v>
      </c>
      <c r="E95" s="397">
        <v>30.676225300072737</v>
      </c>
      <c r="F95" s="397">
        <v>9.0004553303899488</v>
      </c>
      <c r="G95" s="397">
        <v>22.154270515318359</v>
      </c>
      <c r="H95" s="397">
        <v>31.505917533754896</v>
      </c>
      <c r="I95" s="397">
        <v>42.844213173648491</v>
      </c>
      <c r="J95" s="397">
        <v>33.417195170050675</v>
      </c>
      <c r="K95" s="397">
        <v>50.829966615298915</v>
      </c>
      <c r="L95" s="397">
        <v>64.10307391441799</v>
      </c>
      <c r="M95" s="397">
        <v>70.075113997814654</v>
      </c>
      <c r="N95" s="397">
        <v>101.17979361609386</v>
      </c>
      <c r="O95" s="397">
        <v>81.380406266404293</v>
      </c>
      <c r="P95" s="397">
        <v>91.954579193905616</v>
      </c>
      <c r="Q95" s="397">
        <v>58.607484036311611</v>
      </c>
      <c r="R95" s="397">
        <v>42.630588631524724</v>
      </c>
      <c r="S95" s="397">
        <v>35.407345512073007</v>
      </c>
      <c r="T95" s="397">
        <v>57.700493335015352</v>
      </c>
      <c r="U95" s="398"/>
      <c r="V95" s="397">
        <v>954.10595310327108</v>
      </c>
      <c r="W95" s="379"/>
      <c r="X95" s="393" t="s">
        <v>359</v>
      </c>
      <c r="Y95" s="394">
        <v>134126.71735471976</v>
      </c>
      <c r="Z95" s="395">
        <v>2721.2143980383989</v>
      </c>
      <c r="AA95" s="395">
        <v>1796.452432927138</v>
      </c>
      <c r="AB95" s="396">
        <v>3978.7231497877488</v>
      </c>
      <c r="AC95" s="379"/>
      <c r="AD95" s="252"/>
      <c r="AE95" s="277" t="s">
        <v>360</v>
      </c>
      <c r="AF95" s="278">
        <v>138105.28156860141</v>
      </c>
      <c r="AG95" s="279">
        <v>2874.0825406240906</v>
      </c>
      <c r="AH95" s="279">
        <v>2249.0620222601674</v>
      </c>
      <c r="AI95" s="279">
        <v>4247.2655416113357</v>
      </c>
      <c r="AJ95" s="260">
        <f t="shared" si="2"/>
        <v>9370.4101044955933</v>
      </c>
    </row>
    <row r="96" spans="1:36" ht="12.6" customHeight="1">
      <c r="A96" s="397" t="s">
        <v>378</v>
      </c>
      <c r="B96" s="397">
        <v>166.36464428701831</v>
      </c>
      <c r="C96" s="397">
        <v>162.85434566916996</v>
      </c>
      <c r="D96" s="397">
        <v>208.82060269961181</v>
      </c>
      <c r="E96" s="397">
        <v>114.2268703849804</v>
      </c>
      <c r="F96" s="397">
        <v>49.440484772429983</v>
      </c>
      <c r="G96" s="397">
        <v>126.52550614044073</v>
      </c>
      <c r="H96" s="397">
        <v>140.11437676818301</v>
      </c>
      <c r="I96" s="397">
        <v>169.19599910879782</v>
      </c>
      <c r="J96" s="397">
        <v>174.50196368531167</v>
      </c>
      <c r="K96" s="397">
        <v>194.5707708845292</v>
      </c>
      <c r="L96" s="397">
        <v>225.13694710810933</v>
      </c>
      <c r="M96" s="397">
        <v>279.32829056630032</v>
      </c>
      <c r="N96" s="397">
        <v>324.1258335939317</v>
      </c>
      <c r="O96" s="397">
        <v>354.82128623280823</v>
      </c>
      <c r="P96" s="397">
        <v>315.18848952816677</v>
      </c>
      <c r="Q96" s="397">
        <v>249.27331036203765</v>
      </c>
      <c r="R96" s="397">
        <v>194.87334356003205</v>
      </c>
      <c r="S96" s="397">
        <v>138.58650502545402</v>
      </c>
      <c r="T96" s="397">
        <v>160.96706413820826</v>
      </c>
      <c r="U96" s="398"/>
      <c r="V96" s="397">
        <v>3748.9166345155209</v>
      </c>
      <c r="W96" s="379"/>
      <c r="X96" s="393" t="s">
        <v>360</v>
      </c>
      <c r="Y96" s="394">
        <v>138105.28156860141</v>
      </c>
      <c r="Z96" s="395">
        <v>2874.0825406240906</v>
      </c>
      <c r="AA96" s="395">
        <v>2249.0620222601674</v>
      </c>
      <c r="AB96" s="396">
        <v>4247.2655416113357</v>
      </c>
      <c r="AC96" s="379"/>
      <c r="AD96" s="252"/>
      <c r="AE96" s="277" t="s">
        <v>361</v>
      </c>
      <c r="AF96" s="278">
        <v>129904.22565218614</v>
      </c>
      <c r="AG96" s="279">
        <v>2631.6853009827905</v>
      </c>
      <c r="AH96" s="279">
        <v>2447.7452815249267</v>
      </c>
      <c r="AI96" s="279">
        <v>3990.2577413595545</v>
      </c>
      <c r="AJ96" s="260">
        <f t="shared" si="2"/>
        <v>9069.6883238672708</v>
      </c>
    </row>
    <row r="97" spans="1:36" ht="12.6" customHeight="1">
      <c r="A97" s="397" t="s">
        <v>379</v>
      </c>
      <c r="B97" s="397">
        <v>180.1257268019728</v>
      </c>
      <c r="C97" s="397">
        <v>191.59747105197513</v>
      </c>
      <c r="D97" s="397">
        <v>214.56411341641098</v>
      </c>
      <c r="E97" s="397">
        <v>138.05209306609297</v>
      </c>
      <c r="F97" s="397">
        <v>74.098354048855114</v>
      </c>
      <c r="G97" s="397">
        <v>127.50369245800124</v>
      </c>
      <c r="H97" s="397">
        <v>199.05715853649946</v>
      </c>
      <c r="I97" s="397">
        <v>186.64167362038276</v>
      </c>
      <c r="J97" s="397">
        <v>197.85634175172538</v>
      </c>
      <c r="K97" s="397">
        <v>206.23538377582472</v>
      </c>
      <c r="L97" s="397">
        <v>238.31881730065197</v>
      </c>
      <c r="M97" s="397">
        <v>251.46375005827218</v>
      </c>
      <c r="N97" s="397">
        <v>289.38280888722278</v>
      </c>
      <c r="O97" s="397">
        <v>291.44506942814058</v>
      </c>
      <c r="P97" s="397">
        <v>250.44671861230478</v>
      </c>
      <c r="Q97" s="397">
        <v>187.89914163869852</v>
      </c>
      <c r="R97" s="397">
        <v>146.28691535929303</v>
      </c>
      <c r="S97" s="397">
        <v>98.082081450079897</v>
      </c>
      <c r="T97" s="397">
        <v>110.60989780992246</v>
      </c>
      <c r="U97" s="398"/>
      <c r="V97" s="397">
        <v>3579.6672090723264</v>
      </c>
      <c r="W97" s="379"/>
      <c r="X97" s="393" t="s">
        <v>361</v>
      </c>
      <c r="Y97" s="394">
        <v>129904.22565218614</v>
      </c>
      <c r="Z97" s="395">
        <v>2631.6853009827905</v>
      </c>
      <c r="AA97" s="395">
        <v>2447.7452815249267</v>
      </c>
      <c r="AB97" s="396">
        <v>3990.2577413595545</v>
      </c>
      <c r="AC97" s="379"/>
      <c r="AD97" s="252"/>
      <c r="AE97" s="277" t="s">
        <v>362</v>
      </c>
      <c r="AF97" s="278">
        <v>107992.71344999985</v>
      </c>
      <c r="AG97" s="279">
        <v>2200.9787954002322</v>
      </c>
      <c r="AH97" s="279">
        <v>2216.0286070162902</v>
      </c>
      <c r="AI97" s="279">
        <v>3496.1387368367918</v>
      </c>
      <c r="AJ97" s="260">
        <f t="shared" si="2"/>
        <v>7913.1461392533147</v>
      </c>
    </row>
    <row r="98" spans="1:36" ht="12.6" customHeight="1">
      <c r="A98" s="397" t="s">
        <v>380</v>
      </c>
      <c r="B98" s="397">
        <v>749.30181036298404</v>
      </c>
      <c r="C98" s="397">
        <v>760.54559191762587</v>
      </c>
      <c r="D98" s="397">
        <v>830.29771522161934</v>
      </c>
      <c r="E98" s="397">
        <v>505.50422977585242</v>
      </c>
      <c r="F98" s="397">
        <v>254.339506457749</v>
      </c>
      <c r="G98" s="397">
        <v>561.11590129472131</v>
      </c>
      <c r="H98" s="397">
        <v>687.08873497671379</v>
      </c>
      <c r="I98" s="397">
        <v>739.12372487691505</v>
      </c>
      <c r="J98" s="397">
        <v>758.37148828192846</v>
      </c>
      <c r="K98" s="397">
        <v>888.52611185522767</v>
      </c>
      <c r="L98" s="397">
        <v>845.70105726390636</v>
      </c>
      <c r="M98" s="397">
        <v>892.37132144425129</v>
      </c>
      <c r="N98" s="397">
        <v>827.10185531460729</v>
      </c>
      <c r="O98" s="397">
        <v>657.81949499553366</v>
      </c>
      <c r="P98" s="397">
        <v>555.70576871224227</v>
      </c>
      <c r="Q98" s="397">
        <v>373.1201084259356</v>
      </c>
      <c r="R98" s="397">
        <v>320.5059440393519</v>
      </c>
      <c r="S98" s="397">
        <v>257.47543740776212</v>
      </c>
      <c r="T98" s="397">
        <v>363.73148245170159</v>
      </c>
      <c r="U98" s="398"/>
      <c r="V98" s="397">
        <v>11827.74728507663</v>
      </c>
      <c r="W98" s="379"/>
      <c r="X98" s="393" t="s">
        <v>362</v>
      </c>
      <c r="Y98" s="394">
        <v>107992.71344999985</v>
      </c>
      <c r="Z98" s="395">
        <v>2200.9787954002322</v>
      </c>
      <c r="AA98" s="395">
        <v>2216.0286070162902</v>
      </c>
      <c r="AB98" s="396">
        <v>3496.1387368367918</v>
      </c>
      <c r="AC98" s="379"/>
      <c r="AD98" s="252"/>
      <c r="AE98" s="277" t="s">
        <v>363</v>
      </c>
      <c r="AF98" s="278">
        <v>81434.649429630459</v>
      </c>
      <c r="AG98" s="279">
        <v>1589.7477688328906</v>
      </c>
      <c r="AH98" s="279">
        <v>1613.7747658115984</v>
      </c>
      <c r="AI98" s="279">
        <v>2739.7335303442642</v>
      </c>
      <c r="AJ98" s="260">
        <f t="shared" si="2"/>
        <v>5943.2560649887528</v>
      </c>
    </row>
    <row r="99" spans="1:36" ht="12.6" customHeight="1">
      <c r="A99" s="397" t="s">
        <v>381</v>
      </c>
      <c r="B99" s="397">
        <v>5995.3738943364287</v>
      </c>
      <c r="C99" s="397">
        <v>5632.2873424335421</v>
      </c>
      <c r="D99" s="397">
        <v>6222.0251966891319</v>
      </c>
      <c r="E99" s="397">
        <v>3826.5786399102017</v>
      </c>
      <c r="F99" s="397">
        <v>2528.1073666404368</v>
      </c>
      <c r="G99" s="397">
        <v>5961.8021155371998</v>
      </c>
      <c r="H99" s="397">
        <v>5876.9787298953088</v>
      </c>
      <c r="I99" s="397">
        <v>6092.293869279325</v>
      </c>
      <c r="J99" s="397">
        <v>5914.6989343900595</v>
      </c>
      <c r="K99" s="397">
        <v>6186.590068159212</v>
      </c>
      <c r="L99" s="397">
        <v>6580.5754587050415</v>
      </c>
      <c r="M99" s="397">
        <v>7201.6495887163719</v>
      </c>
      <c r="N99" s="397">
        <v>7855.3756702714445</v>
      </c>
      <c r="O99" s="397">
        <v>7940.8208319042324</v>
      </c>
      <c r="P99" s="397">
        <v>6840.2838265554001</v>
      </c>
      <c r="Q99" s="397">
        <v>5318.2861012217681</v>
      </c>
      <c r="R99" s="397">
        <v>4095.0846416260497</v>
      </c>
      <c r="S99" s="397">
        <v>3125.5813829309827</v>
      </c>
      <c r="T99" s="397">
        <v>3662.0365683991331</v>
      </c>
      <c r="U99" s="398"/>
      <c r="V99" s="397">
        <v>106856.43022760126</v>
      </c>
      <c r="W99" s="379"/>
      <c r="X99" s="393" t="s">
        <v>363</v>
      </c>
      <c r="Y99" s="394">
        <v>81434.649429630459</v>
      </c>
      <c r="Z99" s="395">
        <v>1589.7477688328906</v>
      </c>
      <c r="AA99" s="395">
        <v>1613.7747658115984</v>
      </c>
      <c r="AB99" s="396">
        <v>2739.7335303442642</v>
      </c>
      <c r="AC99" s="379"/>
      <c r="AD99" s="252"/>
      <c r="AE99" s="277" t="s">
        <v>364</v>
      </c>
      <c r="AF99" s="278">
        <v>59942.699870435841</v>
      </c>
      <c r="AG99" s="279">
        <v>1235.464656866443</v>
      </c>
      <c r="AH99" s="279">
        <v>1113.3446063128413</v>
      </c>
      <c r="AI99" s="279">
        <v>2006.4440520925502</v>
      </c>
      <c r="AJ99" s="260">
        <f t="shared" si="2"/>
        <v>4355.2533152718343</v>
      </c>
    </row>
    <row r="100" spans="1:36" ht="12.6" customHeight="1">
      <c r="A100" s="397" t="s">
        <v>382</v>
      </c>
      <c r="B100" s="397">
        <v>697.41986066815434</v>
      </c>
      <c r="C100" s="397">
        <v>655.729573031222</v>
      </c>
      <c r="D100" s="397">
        <v>724.55859350805724</v>
      </c>
      <c r="E100" s="397">
        <v>454.94958421452952</v>
      </c>
      <c r="F100" s="397">
        <v>243.0889849293909</v>
      </c>
      <c r="G100" s="397">
        <v>532.47327698890376</v>
      </c>
      <c r="H100" s="397">
        <v>598.54929562858149</v>
      </c>
      <c r="I100" s="397">
        <v>564.24508488360925</v>
      </c>
      <c r="J100" s="397">
        <v>570.57777979263699</v>
      </c>
      <c r="K100" s="397">
        <v>624.76786457855621</v>
      </c>
      <c r="L100" s="397">
        <v>702.27040813728547</v>
      </c>
      <c r="M100" s="397">
        <v>718.17398210062368</v>
      </c>
      <c r="N100" s="397">
        <v>759.26867504322865</v>
      </c>
      <c r="O100" s="397">
        <v>793.3266507251102</v>
      </c>
      <c r="P100" s="397">
        <v>678.26274966607468</v>
      </c>
      <c r="Q100" s="397">
        <v>484.91241435510426</v>
      </c>
      <c r="R100" s="397">
        <v>332.06795173471022</v>
      </c>
      <c r="S100" s="397">
        <v>234.81704917994995</v>
      </c>
      <c r="T100" s="397">
        <v>193.22287722416615</v>
      </c>
      <c r="U100" s="398"/>
      <c r="V100" s="397">
        <v>10562.682656389898</v>
      </c>
      <c r="W100" s="379"/>
      <c r="X100" s="393" t="s">
        <v>364</v>
      </c>
      <c r="Y100" s="394">
        <v>59942.699870435841</v>
      </c>
      <c r="Z100" s="395">
        <v>1235.464656866443</v>
      </c>
      <c r="AA100" s="395">
        <v>1113.3446063128413</v>
      </c>
      <c r="AB100" s="396">
        <v>2006.4440520925502</v>
      </c>
      <c r="AC100" s="379"/>
      <c r="AD100" s="252"/>
      <c r="AE100" s="277" t="s">
        <v>365</v>
      </c>
      <c r="AF100" s="278">
        <v>45061.059052507924</v>
      </c>
      <c r="AG100" s="279">
        <v>917.2196229084235</v>
      </c>
      <c r="AH100" s="279">
        <v>720.85922554825265</v>
      </c>
      <c r="AI100" s="279">
        <v>1449.3300004095338</v>
      </c>
      <c r="AJ100" s="260">
        <f t="shared" si="2"/>
        <v>3087.4088488662101</v>
      </c>
    </row>
    <row r="101" spans="1:36" ht="12.6" customHeight="1">
      <c r="A101" s="397" t="s">
        <v>383</v>
      </c>
      <c r="B101" s="397">
        <v>2075.3228949878212</v>
      </c>
      <c r="C101" s="397">
        <v>2075.367071763344</v>
      </c>
      <c r="D101" s="397">
        <v>2401.6813880160403</v>
      </c>
      <c r="E101" s="397">
        <v>1428.9704761999042</v>
      </c>
      <c r="F101" s="397">
        <v>813.5461228836449</v>
      </c>
      <c r="G101" s="397">
        <v>1846.4738000025645</v>
      </c>
      <c r="H101" s="397">
        <v>1839.7819107694829</v>
      </c>
      <c r="I101" s="397">
        <v>2128.6598525320514</v>
      </c>
      <c r="J101" s="397">
        <v>2057.0697270442752</v>
      </c>
      <c r="K101" s="397">
        <v>2251.1389396376717</v>
      </c>
      <c r="L101" s="397">
        <v>2557.6162947999255</v>
      </c>
      <c r="M101" s="397">
        <v>2938.3332591323187</v>
      </c>
      <c r="N101" s="397">
        <v>3323.4129768329644</v>
      </c>
      <c r="O101" s="397">
        <v>3661.4493283941752</v>
      </c>
      <c r="P101" s="397">
        <v>3294.2482400041026</v>
      </c>
      <c r="Q101" s="397">
        <v>2706.1595901596725</v>
      </c>
      <c r="R101" s="397">
        <v>2033.305869019177</v>
      </c>
      <c r="S101" s="397">
        <v>1498.0532789540678</v>
      </c>
      <c r="T101" s="397">
        <v>1759.9159042810343</v>
      </c>
      <c r="U101" s="398"/>
      <c r="V101" s="397">
        <v>42690.506925414236</v>
      </c>
      <c r="W101" s="379"/>
      <c r="X101" s="393" t="s">
        <v>365</v>
      </c>
      <c r="Y101" s="394">
        <v>45061.059052507924</v>
      </c>
      <c r="Z101" s="395">
        <v>917.2196229084235</v>
      </c>
      <c r="AA101" s="395">
        <v>720.85922554825265</v>
      </c>
      <c r="AB101" s="396">
        <v>1449.3300004095338</v>
      </c>
      <c r="AC101" s="379"/>
      <c r="AD101" s="252"/>
      <c r="AE101" s="280" t="s">
        <v>366</v>
      </c>
      <c r="AF101" s="278">
        <v>53526.454112933003</v>
      </c>
      <c r="AG101" s="279">
        <v>1151.6116764970707</v>
      </c>
      <c r="AH101" s="279">
        <v>751.92927366519893</v>
      </c>
      <c r="AI101" s="279">
        <v>1598.5296642896324</v>
      </c>
      <c r="AJ101" s="260">
        <f t="shared" si="2"/>
        <v>3502.0706144519017</v>
      </c>
    </row>
    <row r="102" spans="1:36" ht="12.6" customHeight="1">
      <c r="A102" s="397" t="s">
        <v>384</v>
      </c>
      <c r="B102" s="397">
        <v>1959.354876177131</v>
      </c>
      <c r="C102" s="397">
        <v>1759.6290156413079</v>
      </c>
      <c r="D102" s="397">
        <v>2024.2577883203996</v>
      </c>
      <c r="E102" s="397">
        <v>1232.9673839196705</v>
      </c>
      <c r="F102" s="397">
        <v>835.81790337584266</v>
      </c>
      <c r="G102" s="397">
        <v>1983.2383066263062</v>
      </c>
      <c r="H102" s="397">
        <v>1818.5251147774343</v>
      </c>
      <c r="I102" s="397">
        <v>1838.3576993494421</v>
      </c>
      <c r="J102" s="397">
        <v>1870.8914106859984</v>
      </c>
      <c r="K102" s="397">
        <v>1910.8202557343977</v>
      </c>
      <c r="L102" s="397">
        <v>2137.7647066440913</v>
      </c>
      <c r="M102" s="397">
        <v>2290.420052996109</v>
      </c>
      <c r="N102" s="397">
        <v>2573.6697941291991</v>
      </c>
      <c r="O102" s="397">
        <v>2502.0241265614759</v>
      </c>
      <c r="P102" s="397">
        <v>2225.189148089994</v>
      </c>
      <c r="Q102" s="397">
        <v>1727.8576523472402</v>
      </c>
      <c r="R102" s="397">
        <v>1288.0539801133898</v>
      </c>
      <c r="S102" s="397">
        <v>855.34167900020691</v>
      </c>
      <c r="T102" s="397">
        <v>873.45305616030055</v>
      </c>
      <c r="U102" s="398"/>
      <c r="V102" s="397">
        <v>33707.633950649935</v>
      </c>
      <c r="W102" s="379"/>
      <c r="X102" s="400" t="s">
        <v>366</v>
      </c>
      <c r="Y102" s="394">
        <v>53526.454112933003</v>
      </c>
      <c r="Z102" s="395">
        <v>1151.6116764970707</v>
      </c>
      <c r="AA102" s="395">
        <v>751.92927366519893</v>
      </c>
      <c r="AB102" s="396">
        <v>1598.5296642896324</v>
      </c>
      <c r="AC102" s="379"/>
      <c r="AD102" s="252"/>
      <c r="AE102" s="281"/>
      <c r="AF102" s="282"/>
      <c r="AG102" s="282"/>
      <c r="AH102" s="282"/>
      <c r="AI102" s="282"/>
      <c r="AJ102" s="269"/>
    </row>
    <row r="103" spans="1:36" ht="12.6" customHeight="1" thickBot="1">
      <c r="A103" s="397" t="s">
        <v>385</v>
      </c>
      <c r="B103" s="397">
        <v>195.49218386778801</v>
      </c>
      <c r="C103" s="397">
        <v>158.65820168212016</v>
      </c>
      <c r="D103" s="397">
        <v>215.14466666146998</v>
      </c>
      <c r="E103" s="397">
        <v>150.8108932701586</v>
      </c>
      <c r="F103" s="397">
        <v>46.873130670792435</v>
      </c>
      <c r="G103" s="397">
        <v>124.19818127328338</v>
      </c>
      <c r="H103" s="397">
        <v>157.65518588049869</v>
      </c>
      <c r="I103" s="397">
        <v>175.23517623665884</v>
      </c>
      <c r="J103" s="397">
        <v>189.30501706669483</v>
      </c>
      <c r="K103" s="397">
        <v>221.31472845892557</v>
      </c>
      <c r="L103" s="397">
        <v>234.6337876325918</v>
      </c>
      <c r="M103" s="397">
        <v>295.38419021188753</v>
      </c>
      <c r="N103" s="397">
        <v>286.69978916289301</v>
      </c>
      <c r="O103" s="397">
        <v>349.78712333929025</v>
      </c>
      <c r="P103" s="397">
        <v>291.85581690461896</v>
      </c>
      <c r="Q103" s="397">
        <v>210.46656223863062</v>
      </c>
      <c r="R103" s="397">
        <v>178.35228962110466</v>
      </c>
      <c r="S103" s="397">
        <v>110.69792795392459</v>
      </c>
      <c r="T103" s="397">
        <v>96.35355749558903</v>
      </c>
      <c r="U103" s="398"/>
      <c r="V103" s="397">
        <v>3688.9184096289209</v>
      </c>
      <c r="W103" s="379"/>
      <c r="X103" s="490" t="s">
        <v>367</v>
      </c>
      <c r="Y103" s="492">
        <v>2006157.9330735286</v>
      </c>
      <c r="Z103" s="395"/>
      <c r="AA103" s="395"/>
      <c r="AB103" s="396"/>
      <c r="AC103" s="379"/>
      <c r="AD103" s="252"/>
      <c r="AE103" s="283" t="s">
        <v>367</v>
      </c>
      <c r="AF103" s="284">
        <v>2006157.9330735286</v>
      </c>
      <c r="AG103" s="284">
        <v>44418.09209616531</v>
      </c>
      <c r="AH103" s="284">
        <v>24078.241128343965</v>
      </c>
      <c r="AI103" s="284">
        <v>60692.194720825428</v>
      </c>
      <c r="AJ103" s="273">
        <f t="shared" si="2"/>
        <v>129188.5279453347</v>
      </c>
    </row>
    <row r="104" spans="1:36" ht="12.6" customHeight="1" thickBot="1">
      <c r="A104" s="397" t="s">
        <v>386</v>
      </c>
      <c r="B104" s="397">
        <v>8733.1161279092576</v>
      </c>
      <c r="C104" s="397">
        <v>8833.5485958548652</v>
      </c>
      <c r="D104" s="397">
        <v>9448.8199261050922</v>
      </c>
      <c r="E104" s="397">
        <v>6269.4835669966524</v>
      </c>
      <c r="F104" s="397">
        <v>6318.0268862565435</v>
      </c>
      <c r="G104" s="397">
        <v>14993.925324975955</v>
      </c>
      <c r="H104" s="397">
        <v>12127.991082811268</v>
      </c>
      <c r="I104" s="397">
        <v>11243.711124879335</v>
      </c>
      <c r="J104" s="397">
        <v>10546.442021668518</v>
      </c>
      <c r="K104" s="397">
        <v>10534.45651358678</v>
      </c>
      <c r="L104" s="397">
        <v>11123.221583361403</v>
      </c>
      <c r="M104" s="397">
        <v>12054.897292301097</v>
      </c>
      <c r="N104" s="397">
        <v>13187.064071258439</v>
      </c>
      <c r="O104" s="397">
        <v>12454.432586339473</v>
      </c>
      <c r="P104" s="397">
        <v>10752.585632970657</v>
      </c>
      <c r="Q104" s="397">
        <v>8171.1049474568699</v>
      </c>
      <c r="R104" s="397">
        <v>5799.2952548014655</v>
      </c>
      <c r="S104" s="397">
        <v>4654.8940322669714</v>
      </c>
      <c r="T104" s="397">
        <v>5437.8623508647124</v>
      </c>
      <c r="U104" s="398"/>
      <c r="V104" s="397">
        <v>182684.87892266535</v>
      </c>
      <c r="W104" s="379"/>
      <c r="X104" s="491"/>
      <c r="Y104" s="494"/>
      <c r="Z104" s="401">
        <v>44418.09209616531</v>
      </c>
      <c r="AA104" s="401">
        <v>24078.241128343965</v>
      </c>
      <c r="AB104" s="402">
        <v>60692.194720825428</v>
      </c>
      <c r="AC104" s="379"/>
      <c r="AD104" s="252"/>
      <c r="AE104" s="252"/>
      <c r="AF104" s="252"/>
      <c r="AG104" s="252"/>
      <c r="AH104" s="252"/>
      <c r="AI104" s="252"/>
      <c r="AJ104" s="252"/>
    </row>
    <row r="105" spans="1:36" ht="12.6" customHeight="1">
      <c r="A105" s="397" t="s">
        <v>327</v>
      </c>
      <c r="B105" s="399">
        <v>1166.0895532734669</v>
      </c>
      <c r="C105" s="399">
        <v>968.86854363849898</v>
      </c>
      <c r="D105" s="399">
        <v>1085.1231438856182</v>
      </c>
      <c r="E105" s="399">
        <v>632.23753750554158</v>
      </c>
      <c r="F105" s="397">
        <v>383.63645667467011</v>
      </c>
      <c r="G105" s="397">
        <v>873.59389065994696</v>
      </c>
      <c r="H105" s="397">
        <v>1049.4089435767683</v>
      </c>
      <c r="I105" s="397">
        <v>1190.0668115863618</v>
      </c>
      <c r="J105" s="397">
        <v>1146.6056896138437</v>
      </c>
      <c r="K105" s="397">
        <v>1263.8004678784118</v>
      </c>
      <c r="L105" s="397">
        <v>1409.613874984424</v>
      </c>
      <c r="M105" s="397">
        <v>1796.452432927138</v>
      </c>
      <c r="N105" s="397">
        <v>2249.0620222601674</v>
      </c>
      <c r="O105" s="397">
        <v>2447.7452815249267</v>
      </c>
      <c r="P105" s="397">
        <v>2216.0286070162902</v>
      </c>
      <c r="Q105" s="397">
        <v>1613.7747658115984</v>
      </c>
      <c r="R105" s="397">
        <v>1113.3446063128413</v>
      </c>
      <c r="S105" s="397">
        <v>720.85922554825265</v>
      </c>
      <c r="T105" s="397">
        <v>751.92927366519893</v>
      </c>
      <c r="U105" s="398"/>
      <c r="V105" s="397">
        <v>24078.241128343965</v>
      </c>
      <c r="W105" s="379"/>
      <c r="X105" s="379"/>
      <c r="Y105" s="379"/>
      <c r="Z105" s="379"/>
      <c r="AA105" s="379"/>
      <c r="AB105" s="379"/>
      <c r="AC105" s="379"/>
    </row>
    <row r="106" spans="1:36" ht="12.6" customHeight="1">
      <c r="A106" s="397" t="s">
        <v>328</v>
      </c>
      <c r="B106" s="399">
        <v>3693.6850899563724</v>
      </c>
      <c r="C106" s="399">
        <v>3669.9244814723306</v>
      </c>
      <c r="D106" s="399">
        <v>3937.1341587516818</v>
      </c>
      <c r="E106" s="399">
        <v>2334.2613125113498</v>
      </c>
      <c r="F106" s="397">
        <v>1456.3881450697945</v>
      </c>
      <c r="G106" s="397">
        <v>3457.9614522987604</v>
      </c>
      <c r="H106" s="397">
        <v>3671.1085832403587</v>
      </c>
      <c r="I106" s="397">
        <v>3760.3933118621853</v>
      </c>
      <c r="J106" s="397">
        <v>3759.0702138026795</v>
      </c>
      <c r="K106" s="397">
        <v>3556.6477811060759</v>
      </c>
      <c r="L106" s="397">
        <v>3889.1977740224097</v>
      </c>
      <c r="M106" s="397">
        <v>3978.7231497877488</v>
      </c>
      <c r="N106" s="397">
        <v>4247.2655416113357</v>
      </c>
      <c r="O106" s="397">
        <v>3990.2577413595545</v>
      </c>
      <c r="P106" s="397">
        <v>3496.1387368367918</v>
      </c>
      <c r="Q106" s="397">
        <v>2739.7335303442642</v>
      </c>
      <c r="R106" s="397">
        <v>2006.4440520925502</v>
      </c>
      <c r="S106" s="397">
        <v>1449.3300004095338</v>
      </c>
      <c r="T106" s="397">
        <v>1598.5296642896324</v>
      </c>
      <c r="U106" s="398"/>
      <c r="V106" s="397">
        <v>60692.194720825428</v>
      </c>
      <c r="W106" s="379"/>
      <c r="X106" s="379"/>
      <c r="Y106" s="379"/>
      <c r="Z106" s="379"/>
      <c r="AA106" s="379"/>
      <c r="AB106" s="379"/>
      <c r="AC106" s="379"/>
    </row>
    <row r="107" spans="1:36" ht="12.6" customHeight="1">
      <c r="A107" s="397" t="s">
        <v>387</v>
      </c>
      <c r="B107" s="397">
        <v>1110.751886312946</v>
      </c>
      <c r="C107" s="397">
        <v>1022.9495030715752</v>
      </c>
      <c r="D107" s="397">
        <v>1070.7601989417053</v>
      </c>
      <c r="E107" s="397">
        <v>609.45368337893399</v>
      </c>
      <c r="F107" s="397">
        <v>428.62525054365943</v>
      </c>
      <c r="G107" s="397">
        <v>840.14145568138133</v>
      </c>
      <c r="H107" s="397">
        <v>834.90572596693733</v>
      </c>
      <c r="I107" s="397">
        <v>798.7928403096364</v>
      </c>
      <c r="J107" s="397">
        <v>798.05125987992596</v>
      </c>
      <c r="K107" s="397">
        <v>785.95336511044866</v>
      </c>
      <c r="L107" s="397">
        <v>819.79963392693617</v>
      </c>
      <c r="M107" s="397">
        <v>815.96688998477543</v>
      </c>
      <c r="N107" s="397">
        <v>904.43161100503607</v>
      </c>
      <c r="O107" s="397">
        <v>812.71326509512744</v>
      </c>
      <c r="P107" s="397">
        <v>804.22085068856165</v>
      </c>
      <c r="Q107" s="397">
        <v>666.02230146637066</v>
      </c>
      <c r="R107" s="397">
        <v>492.24177235991715</v>
      </c>
      <c r="S107" s="397">
        <v>364.67754410787865</v>
      </c>
      <c r="T107" s="397">
        <v>449.89853865236148</v>
      </c>
      <c r="U107" s="398"/>
      <c r="V107" s="397">
        <v>14430.357576484117</v>
      </c>
      <c r="W107" s="379"/>
      <c r="X107" s="379"/>
      <c r="Y107" s="379"/>
      <c r="Z107" s="379"/>
      <c r="AA107" s="379"/>
      <c r="AB107" s="379"/>
      <c r="AC107" s="379"/>
    </row>
    <row r="108" spans="1:36" ht="12.6" customHeight="1">
      <c r="A108" s="397" t="s">
        <v>388</v>
      </c>
      <c r="B108" s="397">
        <v>11593.280518723539</v>
      </c>
      <c r="C108" s="397">
        <v>11422.471792409609</v>
      </c>
      <c r="D108" s="397">
        <v>11156.106350004071</v>
      </c>
      <c r="E108" s="397">
        <v>6793.0825376334378</v>
      </c>
      <c r="F108" s="397">
        <v>4665.6500188233713</v>
      </c>
      <c r="G108" s="397">
        <v>10598.753912310734</v>
      </c>
      <c r="H108" s="397">
        <v>10952.444060782298</v>
      </c>
      <c r="I108" s="397">
        <v>10462.921349115881</v>
      </c>
      <c r="J108" s="397">
        <v>10269.071511019072</v>
      </c>
      <c r="K108" s="397">
        <v>9823.7590378318182</v>
      </c>
      <c r="L108" s="397">
        <v>9973.9133070852004</v>
      </c>
      <c r="M108" s="397">
        <v>10194.343342664435</v>
      </c>
      <c r="N108" s="397">
        <v>10266.408212410204</v>
      </c>
      <c r="O108" s="397">
        <v>9543.6158675359584</v>
      </c>
      <c r="P108" s="397">
        <v>7997.4027587887012</v>
      </c>
      <c r="Q108" s="397">
        <v>6131.1668002166753</v>
      </c>
      <c r="R108" s="397">
        <v>4614.4051530792512</v>
      </c>
      <c r="S108" s="397">
        <v>3585.7109268844274</v>
      </c>
      <c r="T108" s="397">
        <v>4249.0168340504524</v>
      </c>
      <c r="U108" s="398"/>
      <c r="V108" s="397">
        <v>164293.52429136913</v>
      </c>
      <c r="W108" s="379"/>
      <c r="X108" s="379"/>
      <c r="Y108" s="379"/>
      <c r="Z108" s="379"/>
      <c r="AA108" s="379"/>
      <c r="AB108" s="379"/>
      <c r="AC108" s="379"/>
    </row>
    <row r="109" spans="1:36" ht="12.6" customHeight="1">
      <c r="A109" s="397" t="s">
        <v>389</v>
      </c>
      <c r="B109" s="397">
        <v>365.20150124349283</v>
      </c>
      <c r="C109" s="397">
        <v>425.71680697448454</v>
      </c>
      <c r="D109" s="397">
        <v>448.15172811551531</v>
      </c>
      <c r="E109" s="397">
        <v>274.69194465163065</v>
      </c>
      <c r="F109" s="397">
        <v>144.43479854907471</v>
      </c>
      <c r="G109" s="397">
        <v>274.81608832356159</v>
      </c>
      <c r="H109" s="397">
        <v>299.03943878248174</v>
      </c>
      <c r="I109" s="397">
        <v>328.25821024535486</v>
      </c>
      <c r="J109" s="397">
        <v>350.88029073704627</v>
      </c>
      <c r="K109" s="397">
        <v>333.42318834424691</v>
      </c>
      <c r="L109" s="397">
        <v>342.64566065095198</v>
      </c>
      <c r="M109" s="397">
        <v>392.62447300669487</v>
      </c>
      <c r="N109" s="397">
        <v>392.0948341755585</v>
      </c>
      <c r="O109" s="397">
        <v>368.17028210315709</v>
      </c>
      <c r="P109" s="397">
        <v>303.54399653708379</v>
      </c>
      <c r="Q109" s="397">
        <v>234.37925258354394</v>
      </c>
      <c r="R109" s="397">
        <v>153.85188523847839</v>
      </c>
      <c r="S109" s="397">
        <v>87.418315784878331</v>
      </c>
      <c r="T109" s="397">
        <v>91.243923701666247</v>
      </c>
      <c r="U109" s="398"/>
      <c r="V109" s="397">
        <v>5610.5866197489022</v>
      </c>
      <c r="W109" s="379"/>
      <c r="X109" s="379"/>
      <c r="Y109" s="379"/>
      <c r="Z109" s="379"/>
      <c r="AA109" s="379"/>
      <c r="AB109" s="379"/>
      <c r="AC109" s="379"/>
    </row>
    <row r="110" spans="1:36" ht="12.6" customHeight="1">
      <c r="A110" s="397" t="s">
        <v>390</v>
      </c>
      <c r="B110" s="397">
        <v>22989.754177580784</v>
      </c>
      <c r="C110" s="397">
        <v>20550.192087415202</v>
      </c>
      <c r="D110" s="397">
        <v>19462.254029244312</v>
      </c>
      <c r="E110" s="397">
        <v>11317.903143678126</v>
      </c>
      <c r="F110" s="397">
        <v>9185.7752757097933</v>
      </c>
      <c r="G110" s="397">
        <v>27890.754884431364</v>
      </c>
      <c r="H110" s="397">
        <v>35984.422620214755</v>
      </c>
      <c r="I110" s="397">
        <v>34328.038430415589</v>
      </c>
      <c r="J110" s="397">
        <v>31522.695404246191</v>
      </c>
      <c r="K110" s="397">
        <v>27863.81564809693</v>
      </c>
      <c r="L110" s="397">
        <v>25461.482556199884</v>
      </c>
      <c r="M110" s="397">
        <v>24782.328015378916</v>
      </c>
      <c r="N110" s="397">
        <v>23888.051969851564</v>
      </c>
      <c r="O110" s="397">
        <v>20964.339892761993</v>
      </c>
      <c r="P110" s="397">
        <v>16355.120086683384</v>
      </c>
      <c r="Q110" s="397">
        <v>11764.100751786396</v>
      </c>
      <c r="R110" s="397">
        <v>8630.170229053776</v>
      </c>
      <c r="S110" s="397">
        <v>6692.375016582635</v>
      </c>
      <c r="T110" s="397">
        <v>8395.0925210621481</v>
      </c>
      <c r="U110" s="398"/>
      <c r="V110" s="397">
        <v>388028.66674039362</v>
      </c>
      <c r="W110" s="379"/>
      <c r="X110" s="379"/>
      <c r="Y110" s="379"/>
      <c r="Z110" s="379"/>
      <c r="AA110" s="379"/>
      <c r="AB110" s="379"/>
      <c r="AC110" s="379"/>
    </row>
    <row r="111" spans="1:36" ht="12.6" customHeight="1">
      <c r="A111" s="397" t="s">
        <v>391</v>
      </c>
      <c r="B111" s="397">
        <v>2518.9000156537268</v>
      </c>
      <c r="C111" s="397">
        <v>2398.9884044410614</v>
      </c>
      <c r="D111" s="397">
        <v>2683.1056553935282</v>
      </c>
      <c r="E111" s="397">
        <v>1560.171441313038</v>
      </c>
      <c r="F111" s="397">
        <v>1512.2847919347018</v>
      </c>
      <c r="G111" s="397">
        <v>3093.8774189209348</v>
      </c>
      <c r="H111" s="397">
        <v>2351.6370976139524</v>
      </c>
      <c r="I111" s="397">
        <v>2260.0726599857776</v>
      </c>
      <c r="J111" s="397">
        <v>2360.0528898200214</v>
      </c>
      <c r="K111" s="397">
        <v>2367.6498696057274</v>
      </c>
      <c r="L111" s="397">
        <v>2292.0124412705318</v>
      </c>
      <c r="M111" s="397">
        <v>2511.6677862071065</v>
      </c>
      <c r="N111" s="397">
        <v>2586.1534691749516</v>
      </c>
      <c r="O111" s="397">
        <v>2451.9651999270172</v>
      </c>
      <c r="P111" s="397">
        <v>2164.7809126087641</v>
      </c>
      <c r="Q111" s="397">
        <v>1644.0469805260793</v>
      </c>
      <c r="R111" s="397">
        <v>1297.5059052327233</v>
      </c>
      <c r="S111" s="397">
        <v>919.09823152734168</v>
      </c>
      <c r="T111" s="397">
        <v>993.98672560541513</v>
      </c>
      <c r="U111" s="398"/>
      <c r="V111" s="397">
        <v>39967.957896762411</v>
      </c>
      <c r="W111" s="379"/>
      <c r="X111" s="379"/>
      <c r="Y111" s="379"/>
      <c r="Z111" s="379"/>
      <c r="AA111" s="379"/>
      <c r="AB111" s="379"/>
      <c r="AC111" s="379"/>
    </row>
    <row r="112" spans="1:36" ht="12.6" customHeight="1">
      <c r="A112" s="397" t="s">
        <v>392</v>
      </c>
      <c r="B112" s="397">
        <v>52.701264688465642</v>
      </c>
      <c r="C112" s="397">
        <v>43.213902895567863</v>
      </c>
      <c r="D112" s="397">
        <v>47.745824785554284</v>
      </c>
      <c r="E112" s="397">
        <v>27.303389376261435</v>
      </c>
      <c r="F112" s="397">
        <v>14.509492241793534</v>
      </c>
      <c r="G112" s="397">
        <v>29.691890254735569</v>
      </c>
      <c r="H112" s="397">
        <v>42.520068380393823</v>
      </c>
      <c r="I112" s="397">
        <v>45.91903806754965</v>
      </c>
      <c r="J112" s="397">
        <v>41.874846636068888</v>
      </c>
      <c r="K112" s="397">
        <v>42.07845528102888</v>
      </c>
      <c r="L112" s="397">
        <v>57.748579076538249</v>
      </c>
      <c r="M112" s="397">
        <v>65.036786786270142</v>
      </c>
      <c r="N112" s="397">
        <v>65.816385385533209</v>
      </c>
      <c r="O112" s="397">
        <v>74.680267984823885</v>
      </c>
      <c r="P112" s="397">
        <v>63.330395410944334</v>
      </c>
      <c r="Q112" s="397">
        <v>62.515035208584969</v>
      </c>
      <c r="R112" s="397">
        <v>43.782294360188445</v>
      </c>
      <c r="S112" s="397">
        <v>34.438413170417093</v>
      </c>
      <c r="T112" s="397">
        <v>21.892727372442067</v>
      </c>
      <c r="U112" s="398"/>
      <c r="V112" s="397">
        <v>876.79905736316198</v>
      </c>
      <c r="W112" s="379"/>
      <c r="X112" s="379"/>
      <c r="Y112" s="379"/>
      <c r="Z112" s="379"/>
      <c r="AA112" s="379"/>
      <c r="AB112" s="379"/>
      <c r="AC112" s="379"/>
    </row>
    <row r="113" spans="1:29" ht="12.6" customHeight="1">
      <c r="A113" s="397" t="s">
        <v>393</v>
      </c>
      <c r="B113" s="397">
        <v>723.61307612773373</v>
      </c>
      <c r="C113" s="397">
        <v>648.18892474522852</v>
      </c>
      <c r="D113" s="397">
        <v>671.32602773791018</v>
      </c>
      <c r="E113" s="397">
        <v>425.7540832434396</v>
      </c>
      <c r="F113" s="397">
        <v>207.39602964639641</v>
      </c>
      <c r="G113" s="397">
        <v>466.55797986308471</v>
      </c>
      <c r="H113" s="397">
        <v>554.15655177768224</v>
      </c>
      <c r="I113" s="397">
        <v>611.77993660491006</v>
      </c>
      <c r="J113" s="397">
        <v>664.00183837759892</v>
      </c>
      <c r="K113" s="397">
        <v>667.49452807817022</v>
      </c>
      <c r="L113" s="397">
        <v>741.28230005410433</v>
      </c>
      <c r="M113" s="397">
        <v>935.84280746997763</v>
      </c>
      <c r="N113" s="397">
        <v>1083.6835990531454</v>
      </c>
      <c r="O113" s="397">
        <v>1126.0549917623346</v>
      </c>
      <c r="P113" s="397">
        <v>1066.6077496283888</v>
      </c>
      <c r="Q113" s="397">
        <v>770.288626022823</v>
      </c>
      <c r="R113" s="397">
        <v>553.6057124691672</v>
      </c>
      <c r="S113" s="397">
        <v>391.72677243681045</v>
      </c>
      <c r="T113" s="397">
        <v>328.9239500965183</v>
      </c>
      <c r="U113" s="398"/>
      <c r="V113" s="397">
        <v>12638.285485195422</v>
      </c>
      <c r="W113" s="379"/>
      <c r="X113" s="379"/>
      <c r="Y113" s="379"/>
      <c r="Z113" s="379"/>
      <c r="AA113" s="379"/>
      <c r="AB113" s="379"/>
      <c r="AC113" s="379"/>
    </row>
    <row r="114" spans="1:29" ht="12.6" customHeight="1">
      <c r="A114" s="397" t="s">
        <v>394</v>
      </c>
      <c r="B114" s="397">
        <v>2794.088196212952</v>
      </c>
      <c r="C114" s="397">
        <v>2852.7026500817919</v>
      </c>
      <c r="D114" s="397">
        <v>2706.5309608212524</v>
      </c>
      <c r="E114" s="397">
        <v>1644.2704224860611</v>
      </c>
      <c r="F114" s="397">
        <v>1033.8150889309984</v>
      </c>
      <c r="G114" s="397">
        <v>2189.4260222688399</v>
      </c>
      <c r="H114" s="397">
        <v>2292.4803682602624</v>
      </c>
      <c r="I114" s="397">
        <v>2195.1860606723553</v>
      </c>
      <c r="J114" s="397">
        <v>2304.64695187297</v>
      </c>
      <c r="K114" s="397">
        <v>2214.5160027876318</v>
      </c>
      <c r="L114" s="397">
        <v>2274.5811198376937</v>
      </c>
      <c r="M114" s="397">
        <v>2367.4557295844338</v>
      </c>
      <c r="N114" s="397">
        <v>2386.6871498365044</v>
      </c>
      <c r="O114" s="397">
        <v>2198.3182450842128</v>
      </c>
      <c r="P114" s="397">
        <v>1836.8672205634184</v>
      </c>
      <c r="Q114" s="397">
        <v>1334.1445290088677</v>
      </c>
      <c r="R114" s="397">
        <v>1033.4861179703373</v>
      </c>
      <c r="S114" s="397">
        <v>811.59107785330423</v>
      </c>
      <c r="T114" s="397">
        <v>852.3471966185258</v>
      </c>
      <c r="U114" s="398"/>
      <c r="V114" s="397">
        <v>37323.141110752418</v>
      </c>
      <c r="W114" s="379"/>
      <c r="X114" s="379"/>
      <c r="Y114" s="379"/>
      <c r="Z114" s="379"/>
      <c r="AA114" s="379"/>
      <c r="AB114" s="379"/>
      <c r="AC114" s="379"/>
    </row>
    <row r="115" spans="1:29" ht="12.6" customHeight="1">
      <c r="A115" s="397" t="s">
        <v>395</v>
      </c>
      <c r="B115" s="397">
        <v>849.91016225345049</v>
      </c>
      <c r="C115" s="397">
        <v>776.98758878923843</v>
      </c>
      <c r="D115" s="397">
        <v>801.04523482578554</v>
      </c>
      <c r="E115" s="397">
        <v>459.52234268984432</v>
      </c>
      <c r="F115" s="397">
        <v>443.22691911897329</v>
      </c>
      <c r="G115" s="397">
        <v>966.83839081213387</v>
      </c>
      <c r="H115" s="397">
        <v>738.33546101074808</v>
      </c>
      <c r="I115" s="397">
        <v>662.77548547068386</v>
      </c>
      <c r="J115" s="397">
        <v>732.53460321841465</v>
      </c>
      <c r="K115" s="397">
        <v>674.78117722371746</v>
      </c>
      <c r="L115" s="397">
        <v>826.48470044445037</v>
      </c>
      <c r="M115" s="397">
        <v>853.24943709600734</v>
      </c>
      <c r="N115" s="397">
        <v>928.12301090929577</v>
      </c>
      <c r="O115" s="397">
        <v>929.07176646906646</v>
      </c>
      <c r="P115" s="397">
        <v>788.15262514357482</v>
      </c>
      <c r="Q115" s="397">
        <v>608.42863939382073</v>
      </c>
      <c r="R115" s="397">
        <v>496.31466660193735</v>
      </c>
      <c r="S115" s="397">
        <v>372.92954583258336</v>
      </c>
      <c r="T115" s="397">
        <v>487.792290265617</v>
      </c>
      <c r="U115" s="398"/>
      <c r="V115" s="397">
        <v>13396.50404756934</v>
      </c>
      <c r="W115" s="379"/>
      <c r="X115" s="379"/>
      <c r="Y115" s="379"/>
      <c r="Z115" s="379"/>
      <c r="AA115" s="379"/>
      <c r="AB115" s="379"/>
      <c r="AC115" s="379"/>
    </row>
    <row r="116" spans="1:29" ht="12.6" customHeight="1">
      <c r="A116" s="397" t="s">
        <v>396</v>
      </c>
      <c r="B116" s="397">
        <v>224.15431908993224</v>
      </c>
      <c r="C116" s="397">
        <v>210.96525053800673</v>
      </c>
      <c r="D116" s="397">
        <v>193.08770326727955</v>
      </c>
      <c r="E116" s="397">
        <v>107.88492273703966</v>
      </c>
      <c r="F116" s="397">
        <v>48.151275646382345</v>
      </c>
      <c r="G116" s="397">
        <v>118.51753830860915</v>
      </c>
      <c r="H116" s="397">
        <v>131.24604824554262</v>
      </c>
      <c r="I116" s="397">
        <v>194.69812442280974</v>
      </c>
      <c r="J116" s="397">
        <v>148.74835871528842</v>
      </c>
      <c r="K116" s="397">
        <v>190.46783408939336</v>
      </c>
      <c r="L116" s="397">
        <v>224.16109185030518</v>
      </c>
      <c r="M116" s="397">
        <v>255.60162854977904</v>
      </c>
      <c r="N116" s="397">
        <v>326.98051158881987</v>
      </c>
      <c r="O116" s="397">
        <v>324.35604564302355</v>
      </c>
      <c r="P116" s="397">
        <v>311.66189579004572</v>
      </c>
      <c r="Q116" s="397">
        <v>211.04555090461105</v>
      </c>
      <c r="R116" s="397">
        <v>162.64077495226726</v>
      </c>
      <c r="S116" s="397">
        <v>126.01504548801572</v>
      </c>
      <c r="T116" s="397">
        <v>142.09966801762056</v>
      </c>
      <c r="U116" s="398"/>
      <c r="V116" s="397">
        <v>3652.483587844772</v>
      </c>
      <c r="W116" s="379"/>
      <c r="X116" s="379"/>
      <c r="Y116" s="379"/>
      <c r="Z116" s="379"/>
      <c r="AA116" s="379"/>
      <c r="AB116" s="379"/>
      <c r="AC116" s="379"/>
    </row>
    <row r="117" spans="1:29" ht="12.6" customHeight="1">
      <c r="A117" s="397" t="s">
        <v>397</v>
      </c>
      <c r="B117" s="397">
        <v>871.15432508619199</v>
      </c>
      <c r="C117" s="397">
        <v>787.43977619232089</v>
      </c>
      <c r="D117" s="397">
        <v>827.42986373412941</v>
      </c>
      <c r="E117" s="397">
        <v>479.06182949436538</v>
      </c>
      <c r="F117" s="397">
        <v>278.62956358233561</v>
      </c>
      <c r="G117" s="397">
        <v>670.92959490070962</v>
      </c>
      <c r="H117" s="397">
        <v>709.1515510835244</v>
      </c>
      <c r="I117" s="397">
        <v>748.12781068043819</v>
      </c>
      <c r="J117" s="397">
        <v>739.91800067726069</v>
      </c>
      <c r="K117" s="397">
        <v>747.27073966720184</v>
      </c>
      <c r="L117" s="397">
        <v>785.74685686081375</v>
      </c>
      <c r="M117" s="397">
        <v>871.08630478425414</v>
      </c>
      <c r="N117" s="397">
        <v>939.50652172743617</v>
      </c>
      <c r="O117" s="397">
        <v>950.72764828179709</v>
      </c>
      <c r="P117" s="397">
        <v>765.99502690689212</v>
      </c>
      <c r="Q117" s="397">
        <v>616.40751418121306</v>
      </c>
      <c r="R117" s="397">
        <v>493.52475072400415</v>
      </c>
      <c r="S117" s="397">
        <v>361.97330276990948</v>
      </c>
      <c r="T117" s="397">
        <v>533.49718805655209</v>
      </c>
      <c r="U117" s="398"/>
      <c r="V117" s="397">
        <v>13177.578169391352</v>
      </c>
      <c r="W117" s="379"/>
      <c r="X117" s="379"/>
      <c r="Y117" s="379"/>
      <c r="Z117" s="379"/>
      <c r="AA117" s="379"/>
      <c r="AB117" s="379"/>
      <c r="AC117" s="379"/>
    </row>
    <row r="118" spans="1:29" ht="12.6" customHeight="1">
      <c r="A118" s="397" t="s">
        <v>398</v>
      </c>
      <c r="B118" s="397">
        <v>19070.000563180129</v>
      </c>
      <c r="C118" s="397">
        <v>19167.703148552951</v>
      </c>
      <c r="D118" s="397">
        <v>18283.390343930099</v>
      </c>
      <c r="E118" s="397">
        <v>10816.639394179039</v>
      </c>
      <c r="F118" s="397">
        <v>6346.5224947946099</v>
      </c>
      <c r="G118" s="397">
        <v>16976.164593343485</v>
      </c>
      <c r="H118" s="397">
        <v>22097.263170739061</v>
      </c>
      <c r="I118" s="397">
        <v>21573.078474027239</v>
      </c>
      <c r="J118" s="397">
        <v>21759.829757373675</v>
      </c>
      <c r="K118" s="397">
        <v>20526.921950375541</v>
      </c>
      <c r="L118" s="397">
        <v>20088.756448277007</v>
      </c>
      <c r="M118" s="397">
        <v>18894.543870674752</v>
      </c>
      <c r="N118" s="397">
        <v>17702.466372841889</v>
      </c>
      <c r="O118" s="397">
        <v>15503.38163666816</v>
      </c>
      <c r="P118" s="397">
        <v>11699.48089158071</v>
      </c>
      <c r="Q118" s="397">
        <v>8764.3866255806606</v>
      </c>
      <c r="R118" s="397">
        <v>6313.5654095884502</v>
      </c>
      <c r="S118" s="397">
        <v>4923.6699218698486</v>
      </c>
      <c r="T118" s="397">
        <v>6098.0881403664152</v>
      </c>
      <c r="U118" s="398"/>
      <c r="V118" s="397">
        <v>286605.85320794379</v>
      </c>
      <c r="W118" s="379"/>
      <c r="X118" s="379"/>
      <c r="Y118" s="379"/>
      <c r="Z118" s="379"/>
      <c r="AA118" s="379"/>
      <c r="AB118" s="379"/>
      <c r="AC118" s="379"/>
    </row>
    <row r="119" spans="1:29" ht="12.6" customHeight="1">
      <c r="A119" s="397" t="s">
        <v>399</v>
      </c>
      <c r="B119" s="397">
        <v>29.561597276095277</v>
      </c>
      <c r="C119" s="397">
        <v>24.761945007747574</v>
      </c>
      <c r="D119" s="397">
        <v>39.190138875295943</v>
      </c>
      <c r="E119" s="397">
        <v>23.212461918118841</v>
      </c>
      <c r="F119" s="397">
        <v>4.6792610642634891</v>
      </c>
      <c r="G119" s="397">
        <v>17.632407889367453</v>
      </c>
      <c r="H119" s="397">
        <v>25.398319777264064</v>
      </c>
      <c r="I119" s="397">
        <v>21.718645918618684</v>
      </c>
      <c r="J119" s="397">
        <v>37.291731967736453</v>
      </c>
      <c r="K119" s="397">
        <v>31.367486953311417</v>
      </c>
      <c r="L119" s="397">
        <v>48.547360678031446</v>
      </c>
      <c r="M119" s="397">
        <v>49.873755856791739</v>
      </c>
      <c r="N119" s="397">
        <v>68.823096710381932</v>
      </c>
      <c r="O119" s="397">
        <v>65.609321797156497</v>
      </c>
      <c r="P119" s="397">
        <v>67.425303895063976</v>
      </c>
      <c r="Q119" s="397">
        <v>59.205894981911825</v>
      </c>
      <c r="R119" s="397">
        <v>46.906392744855587</v>
      </c>
      <c r="S119" s="397">
        <v>31.328455041829923</v>
      </c>
      <c r="T119" s="397">
        <v>31.659660165502714</v>
      </c>
      <c r="U119" s="398"/>
      <c r="V119" s="397">
        <v>724.19323851934473</v>
      </c>
      <c r="W119" s="379"/>
      <c r="X119" s="379"/>
      <c r="Y119" s="379"/>
      <c r="Z119" s="379"/>
      <c r="AA119" s="379"/>
      <c r="AB119" s="379"/>
      <c r="AC119" s="379"/>
    </row>
    <row r="120" spans="1:29">
      <c r="A120" s="397" t="s">
        <v>400</v>
      </c>
      <c r="B120" s="397">
        <v>3112.3754042768724</v>
      </c>
      <c r="C120" s="397">
        <v>3285.7150329255041</v>
      </c>
      <c r="D120" s="397">
        <v>3461.8578285819176</v>
      </c>
      <c r="E120" s="397">
        <v>2100.9056884602783</v>
      </c>
      <c r="F120" s="397">
        <v>1746.6760476229738</v>
      </c>
      <c r="G120" s="397">
        <v>3446.8564042888961</v>
      </c>
      <c r="H120" s="397">
        <v>2865.9084109655996</v>
      </c>
      <c r="I120" s="397">
        <v>3013.2830269419937</v>
      </c>
      <c r="J120" s="397">
        <v>3166.2579701786781</v>
      </c>
      <c r="K120" s="397">
        <v>3210.3640867870868</v>
      </c>
      <c r="L120" s="397">
        <v>3223.8186286955183</v>
      </c>
      <c r="M120" s="397">
        <v>3388.7895068069665</v>
      </c>
      <c r="N120" s="397">
        <v>3362.6568737890875</v>
      </c>
      <c r="O120" s="397">
        <v>3179.3735005977514</v>
      </c>
      <c r="P120" s="397">
        <v>2635.0705754083315</v>
      </c>
      <c r="Q120" s="397">
        <v>1920.8605757299799</v>
      </c>
      <c r="R120" s="397">
        <v>1519.0626693480449</v>
      </c>
      <c r="S120" s="397">
        <v>1149.5583064064681</v>
      </c>
      <c r="T120" s="397">
        <v>1459.3618760959207</v>
      </c>
      <c r="U120" s="398"/>
      <c r="V120" s="397">
        <v>51248.752413907867</v>
      </c>
      <c r="W120" s="379"/>
      <c r="X120" s="379"/>
      <c r="Y120" s="379"/>
      <c r="Z120" s="379"/>
      <c r="AA120" s="379"/>
      <c r="AB120" s="379"/>
      <c r="AC120" s="379"/>
    </row>
    <row r="121" spans="1:29">
      <c r="A121" s="379"/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  <c r="R121" s="379"/>
      <c r="S121" s="379"/>
      <c r="T121" s="379"/>
      <c r="U121" s="379"/>
      <c r="V121" s="380"/>
      <c r="W121" s="379"/>
      <c r="X121" s="379"/>
      <c r="Y121" s="379"/>
      <c r="Z121" s="379"/>
      <c r="AA121" s="379"/>
      <c r="AB121" s="379"/>
      <c r="AC121" s="379"/>
    </row>
    <row r="122" spans="1:29"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</row>
    <row r="123" spans="1:29"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</row>
    <row r="124" spans="1:29"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</row>
    <row r="125" spans="1:29"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</row>
    <row r="126" spans="1:29"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</row>
    <row r="127" spans="1:29"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</row>
    <row r="128" spans="1:29"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</row>
    <row r="129" spans="2:22"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</row>
    <row r="130" spans="2:22"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</row>
    <row r="131" spans="2:22"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</row>
    <row r="132" spans="2:22"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</row>
    <row r="133" spans="2:22"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</row>
    <row r="134" spans="2:22"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</row>
    <row r="135" spans="2:22"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</row>
    <row r="136" spans="2:22"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</row>
    <row r="137" spans="2:22"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</row>
    <row r="138" spans="2:22"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</row>
    <row r="139" spans="2:22"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</row>
    <row r="140" spans="2:22"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</row>
    <row r="141" spans="2:22"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</row>
    <row r="142" spans="2:22"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</row>
    <row r="143" spans="2:22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</row>
    <row r="144" spans="2:22"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</row>
    <row r="145" spans="2:22"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</row>
    <row r="146" spans="2:22"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</row>
    <row r="147" spans="2:22"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</row>
    <row r="148" spans="2:22"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</row>
    <row r="149" spans="2:22"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</row>
    <row r="150" spans="2:22"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</row>
    <row r="151" spans="2:22"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</row>
    <row r="152" spans="2:22"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</row>
    <row r="153" spans="2:22"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</row>
    <row r="154" spans="2:22"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</row>
    <row r="155" spans="2:22"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</row>
    <row r="156" spans="2:22"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</row>
    <row r="157" spans="2:22"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</row>
    <row r="158" spans="2:22"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</row>
    <row r="159" spans="2:22"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</row>
    <row r="160" spans="2:22"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</row>
    <row r="161" spans="2:22"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</row>
    <row r="162" spans="2:22"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</row>
    <row r="163" spans="2:22"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</row>
    <row r="164" spans="2:22"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</row>
    <row r="165" spans="2:22"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</row>
    <row r="166" spans="2:22"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</row>
    <row r="167" spans="2:22"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</row>
    <row r="168" spans="2:22"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</row>
    <row r="169" spans="2:22"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</row>
    <row r="170" spans="2:22"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</row>
    <row r="171" spans="2:22"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</row>
    <row r="172" spans="2:22"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</row>
    <row r="173" spans="2:22"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</row>
    <row r="174" spans="2:22"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</row>
    <row r="175" spans="2:22"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</row>
    <row r="176" spans="2:22"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</row>
    <row r="177" spans="2:22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</row>
    <row r="178" spans="2:22"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</row>
    <row r="179" spans="2:22"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</row>
    <row r="180" spans="2:22"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</row>
    <row r="181" spans="2:22"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</row>
    <row r="182" spans="2:22"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</row>
    <row r="183" spans="2:22"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</row>
    <row r="184" spans="2:22"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</row>
    <row r="185" spans="2:22"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</row>
    <row r="186" spans="2:22"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</row>
    <row r="187" spans="2:22"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</row>
    <row r="188" spans="2:22"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</row>
    <row r="189" spans="2:22"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</row>
    <row r="190" spans="2:22"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</row>
    <row r="191" spans="2:22"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</row>
    <row r="192" spans="2:22"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</row>
    <row r="193" spans="2:22"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</row>
    <row r="194" spans="2:22"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</row>
    <row r="195" spans="2:22"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</row>
    <row r="196" spans="2:22"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</row>
    <row r="197" spans="2:22"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</row>
    <row r="198" spans="2:22"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</row>
    <row r="199" spans="2:22"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</row>
    <row r="200" spans="2:22"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</row>
    <row r="201" spans="2:22"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</row>
    <row r="202" spans="2:22"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</row>
    <row r="203" spans="2:22"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</row>
    <row r="204" spans="2:22"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</row>
    <row r="205" spans="2:22"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</row>
    <row r="206" spans="2:22"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</row>
    <row r="207" spans="2:22"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</row>
    <row r="208" spans="2:22"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</row>
    <row r="209" spans="2:22"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</row>
    <row r="210" spans="2:22"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</row>
    <row r="211" spans="2:22"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</row>
    <row r="212" spans="2:22"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</row>
    <row r="213" spans="2:22"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</row>
    <row r="214" spans="2:22"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</row>
    <row r="215" spans="2:22"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</row>
    <row r="216" spans="2:22"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</row>
    <row r="217" spans="2:22"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</row>
    <row r="218" spans="2:22"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</row>
    <row r="219" spans="2:22"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</row>
    <row r="220" spans="2:22"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</row>
    <row r="221" spans="2:22"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</row>
    <row r="222" spans="2:22"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</row>
    <row r="223" spans="2:22"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</row>
    <row r="224" spans="2:22"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</row>
    <row r="225" spans="2:22"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</row>
    <row r="226" spans="2:22"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</row>
    <row r="227" spans="2:22"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</row>
    <row r="228" spans="2:22"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</row>
    <row r="229" spans="2:22"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</row>
    <row r="230" spans="2:22"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</row>
    <row r="231" spans="2:22"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</row>
    <row r="232" spans="2:22"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</row>
    <row r="233" spans="2:22"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</row>
    <row r="234" spans="2:22"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</row>
    <row r="235" spans="2:22"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</row>
    <row r="236" spans="2:22"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</row>
    <row r="237" spans="2:22"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</row>
    <row r="238" spans="2:22"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</row>
    <row r="239" spans="2:22"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</row>
    <row r="240" spans="2:22"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</row>
    <row r="241" spans="2:22"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</row>
    <row r="242" spans="2:22"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</row>
    <row r="243" spans="2:22"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</row>
    <row r="244" spans="2:22"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</row>
    <row r="245" spans="2:22"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</row>
    <row r="246" spans="2:22"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</row>
    <row r="247" spans="2:22"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</row>
    <row r="248" spans="2:22"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</row>
    <row r="249" spans="2:22"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</row>
    <row r="250" spans="2:22"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</row>
    <row r="251" spans="2:22"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</row>
    <row r="252" spans="2:22"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</row>
    <row r="253" spans="2:22"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</row>
    <row r="254" spans="2:22"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</row>
    <row r="255" spans="2:22"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</row>
    <row r="256" spans="2:22"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</row>
    <row r="257" spans="2:22"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</row>
    <row r="258" spans="2:22"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</row>
    <row r="259" spans="2:22"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</row>
    <row r="260" spans="2:22"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</row>
    <row r="261" spans="2:22"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</row>
    <row r="262" spans="2:22"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</row>
    <row r="263" spans="2:22"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</row>
    <row r="264" spans="2:22"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</row>
    <row r="265" spans="2:22"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</row>
    <row r="266" spans="2:22"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</row>
    <row r="267" spans="2:22"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</row>
    <row r="268" spans="2:22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</row>
    <row r="269" spans="2:22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</row>
    <row r="270" spans="2:22"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</row>
    <row r="271" spans="2:22"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</row>
    <row r="272" spans="2:22"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</row>
    <row r="273" spans="2:22"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</row>
    <row r="274" spans="2:22"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</row>
    <row r="275" spans="2:22"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</row>
    <row r="276" spans="2:22"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</row>
    <row r="277" spans="2:22"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</row>
    <row r="278" spans="2:22"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</row>
    <row r="279" spans="2:22"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</row>
    <row r="280" spans="2:22"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</row>
    <row r="281" spans="2:22"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</row>
    <row r="282" spans="2:22"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</row>
    <row r="283" spans="2:22"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</row>
    <row r="284" spans="2:22"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</row>
    <row r="285" spans="2:22"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</row>
    <row r="286" spans="2:22"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</row>
    <row r="287" spans="2:22"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</row>
    <row r="288" spans="2:22"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</row>
    <row r="289" spans="2:22"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</row>
    <row r="290" spans="2:22"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</row>
    <row r="291" spans="2:22"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</row>
    <row r="292" spans="2:22"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</row>
    <row r="293" spans="2:22"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</row>
    <row r="294" spans="2:22"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</row>
    <row r="295" spans="2:22"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</row>
    <row r="296" spans="2:22"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</row>
    <row r="297" spans="2:22"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</row>
    <row r="298" spans="2:22"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</row>
    <row r="299" spans="2:22"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</row>
    <row r="300" spans="2:22"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</row>
    <row r="301" spans="2:22"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</row>
    <row r="302" spans="2:22"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</row>
    <row r="303" spans="2:22"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</row>
    <row r="304" spans="2:22"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</row>
    <row r="305" spans="2:22"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</row>
    <row r="306" spans="2:22"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</row>
    <row r="307" spans="2:22"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</row>
    <row r="308" spans="2:22"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</row>
    <row r="309" spans="2:22"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</row>
    <row r="310" spans="2:22"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</row>
    <row r="311" spans="2:22"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</row>
    <row r="312" spans="2:22"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</row>
    <row r="313" spans="2:22"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</row>
    <row r="314" spans="2:22"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</row>
    <row r="315" spans="2:22"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</row>
    <row r="316" spans="2:22"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</row>
    <row r="317" spans="2:22"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</row>
    <row r="318" spans="2:22"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</row>
    <row r="319" spans="2:22"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</row>
    <row r="320" spans="2:22"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</row>
    <row r="321" spans="2:22"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</row>
    <row r="322" spans="2:22"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</row>
    <row r="323" spans="2:22"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</row>
    <row r="324" spans="2:22"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</row>
    <row r="325" spans="2:22"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</row>
    <row r="326" spans="2:22"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</row>
    <row r="327" spans="2:22"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</row>
    <row r="328" spans="2:22"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</row>
    <row r="329" spans="2:22"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</row>
    <row r="330" spans="2:22"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</row>
    <row r="331" spans="2:22"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</row>
    <row r="332" spans="2:22"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</row>
    <row r="333" spans="2:22"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</row>
    <row r="334" spans="2:22"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</row>
    <row r="335" spans="2:22"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</row>
    <row r="336" spans="2:22"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</row>
    <row r="337" spans="2:22"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</row>
    <row r="338" spans="2:22"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</row>
    <row r="339" spans="2:22"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</row>
    <row r="340" spans="2:22"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</row>
    <row r="341" spans="2:22"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</row>
    <row r="342" spans="2:22"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</row>
    <row r="343" spans="2:22"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</row>
    <row r="344" spans="2:22"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</row>
    <row r="345" spans="2:22"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</row>
    <row r="346" spans="2:22"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</row>
    <row r="347" spans="2:22"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</row>
    <row r="348" spans="2:22"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</row>
    <row r="349" spans="2:22"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</row>
    <row r="350" spans="2:22"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</row>
    <row r="351" spans="2:22"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</row>
    <row r="352" spans="2:22"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</row>
    <row r="353" spans="2:22"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</row>
    <row r="354" spans="2:22"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</row>
    <row r="355" spans="2:22"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</row>
    <row r="356" spans="2:22"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</row>
    <row r="357" spans="2:22"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</row>
    <row r="358" spans="2:22"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</row>
    <row r="359" spans="2:22"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</row>
    <row r="360" spans="2:22"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</row>
    <row r="361" spans="2:22"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</row>
    <row r="362" spans="2:22"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</row>
    <row r="363" spans="2:22"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</row>
    <row r="364" spans="2:22"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</row>
    <row r="365" spans="2:22"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</row>
    <row r="366" spans="2:22"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</row>
    <row r="367" spans="2:22"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</row>
    <row r="368" spans="2:22"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</row>
    <row r="369" spans="2:22"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</row>
    <row r="370" spans="2:22"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</row>
    <row r="371" spans="2:22"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</row>
    <row r="372" spans="2:22"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</row>
    <row r="373" spans="2:22"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</row>
    <row r="374" spans="2:22"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</row>
  </sheetData>
  <mergeCells count="20">
    <mergeCell ref="X103:X104"/>
    <mergeCell ref="Y103:Y104"/>
    <mergeCell ref="A82:V82"/>
    <mergeCell ref="U83:V83"/>
    <mergeCell ref="U84:V84"/>
    <mergeCell ref="A1:D1"/>
    <mergeCell ref="X53:AB53"/>
    <mergeCell ref="X29:AB29"/>
    <mergeCell ref="X82:AB82"/>
    <mergeCell ref="X4:AB4"/>
    <mergeCell ref="A4:T4"/>
    <mergeCell ref="U5:V5"/>
    <mergeCell ref="U6:V6"/>
    <mergeCell ref="X74:X75"/>
    <mergeCell ref="Y74:Y75"/>
    <mergeCell ref="A43:V43"/>
    <mergeCell ref="U44:V44"/>
    <mergeCell ref="U45:V45"/>
    <mergeCell ref="X25:X26"/>
    <mergeCell ref="Y25:Y26"/>
  </mergeCells>
  <hyperlinks>
    <hyperlink ref="A1:B1" location="Index!A1" display="Return to Index (Table of Contents)"/>
  </hyperlinks>
  <pageMargins left="0.38" right="0.1" top="0.66" bottom="0.93" header="0.5" footer="0.76"/>
  <pageSetup scale="95" orientation="landscape" r:id="rId1"/>
  <headerFooter alignWithMargins="0"/>
  <rowBreaks count="2" manualBreakCount="2">
    <brk id="42" max="16383" man="1"/>
    <brk id="8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Q49"/>
  <sheetViews>
    <sheetView workbookViewId="0">
      <selection sqref="A1:D1"/>
    </sheetView>
  </sheetViews>
  <sheetFormatPr defaultRowHeight="15"/>
  <cols>
    <col min="1" max="1" width="14" customWidth="1"/>
    <col min="2" max="3" width="11.7109375" customWidth="1"/>
    <col min="4" max="10" width="12.28515625" customWidth="1"/>
    <col min="11" max="11" width="11.7109375" customWidth="1"/>
    <col min="12" max="12" width="12.28515625" customWidth="1"/>
    <col min="13" max="13" width="11.7109375" customWidth="1"/>
    <col min="14" max="14" width="11.42578125" customWidth="1"/>
    <col min="189" max="189" width="14" customWidth="1"/>
    <col min="190" max="191" width="11.7109375" customWidth="1"/>
    <col min="192" max="192" width="12.28515625" customWidth="1"/>
    <col min="193" max="193" width="11.7109375" customWidth="1"/>
    <col min="194" max="194" width="12.28515625" customWidth="1"/>
    <col min="195" max="195" width="11.7109375" customWidth="1"/>
    <col min="196" max="196" width="11.42578125" customWidth="1"/>
    <col min="445" max="445" width="14" customWidth="1"/>
    <col min="446" max="447" width="11.7109375" customWidth="1"/>
    <col min="448" max="448" width="12.28515625" customWidth="1"/>
    <col min="449" max="449" width="11.7109375" customWidth="1"/>
    <col min="450" max="450" width="12.28515625" customWidth="1"/>
    <col min="451" max="451" width="11.7109375" customWidth="1"/>
    <col min="452" max="452" width="11.42578125" customWidth="1"/>
    <col min="701" max="701" width="14" customWidth="1"/>
    <col min="702" max="703" width="11.7109375" customWidth="1"/>
    <col min="704" max="704" width="12.28515625" customWidth="1"/>
    <col min="705" max="705" width="11.7109375" customWidth="1"/>
    <col min="706" max="706" width="12.28515625" customWidth="1"/>
    <col min="707" max="707" width="11.7109375" customWidth="1"/>
    <col min="708" max="708" width="11.42578125" customWidth="1"/>
    <col min="957" max="957" width="14" customWidth="1"/>
    <col min="958" max="959" width="11.7109375" customWidth="1"/>
    <col min="960" max="960" width="12.28515625" customWidth="1"/>
    <col min="961" max="961" width="11.7109375" customWidth="1"/>
    <col min="962" max="962" width="12.28515625" customWidth="1"/>
    <col min="963" max="963" width="11.7109375" customWidth="1"/>
    <col min="964" max="964" width="11.42578125" customWidth="1"/>
    <col min="1213" max="1213" width="14" customWidth="1"/>
    <col min="1214" max="1215" width="11.7109375" customWidth="1"/>
    <col min="1216" max="1216" width="12.28515625" customWidth="1"/>
    <col min="1217" max="1217" width="11.7109375" customWidth="1"/>
    <col min="1218" max="1218" width="12.28515625" customWidth="1"/>
    <col min="1219" max="1219" width="11.7109375" customWidth="1"/>
    <col min="1220" max="1220" width="11.42578125" customWidth="1"/>
    <col min="1469" max="1469" width="14" customWidth="1"/>
    <col min="1470" max="1471" width="11.7109375" customWidth="1"/>
    <col min="1472" max="1472" width="12.28515625" customWidth="1"/>
    <col min="1473" max="1473" width="11.7109375" customWidth="1"/>
    <col min="1474" max="1474" width="12.28515625" customWidth="1"/>
    <col min="1475" max="1475" width="11.7109375" customWidth="1"/>
    <col min="1476" max="1476" width="11.42578125" customWidth="1"/>
    <col min="1725" max="1725" width="14" customWidth="1"/>
    <col min="1726" max="1727" width="11.7109375" customWidth="1"/>
    <col min="1728" max="1728" width="12.28515625" customWidth="1"/>
    <col min="1729" max="1729" width="11.7109375" customWidth="1"/>
    <col min="1730" max="1730" width="12.28515625" customWidth="1"/>
    <col min="1731" max="1731" width="11.7109375" customWidth="1"/>
    <col min="1732" max="1732" width="11.42578125" customWidth="1"/>
    <col min="1981" max="1981" width="14" customWidth="1"/>
    <col min="1982" max="1983" width="11.7109375" customWidth="1"/>
    <col min="1984" max="1984" width="12.28515625" customWidth="1"/>
    <col min="1985" max="1985" width="11.7109375" customWidth="1"/>
    <col min="1986" max="1986" width="12.28515625" customWidth="1"/>
    <col min="1987" max="1987" width="11.7109375" customWidth="1"/>
    <col min="1988" max="1988" width="11.42578125" customWidth="1"/>
    <col min="2237" max="2237" width="14" customWidth="1"/>
    <col min="2238" max="2239" width="11.7109375" customWidth="1"/>
    <col min="2240" max="2240" width="12.28515625" customWidth="1"/>
    <col min="2241" max="2241" width="11.7109375" customWidth="1"/>
    <col min="2242" max="2242" width="12.28515625" customWidth="1"/>
    <col min="2243" max="2243" width="11.7109375" customWidth="1"/>
    <col min="2244" max="2244" width="11.42578125" customWidth="1"/>
    <col min="2493" max="2493" width="14" customWidth="1"/>
    <col min="2494" max="2495" width="11.7109375" customWidth="1"/>
    <col min="2496" max="2496" width="12.28515625" customWidth="1"/>
    <col min="2497" max="2497" width="11.7109375" customWidth="1"/>
    <col min="2498" max="2498" width="12.28515625" customWidth="1"/>
    <col min="2499" max="2499" width="11.7109375" customWidth="1"/>
    <col min="2500" max="2500" width="11.42578125" customWidth="1"/>
    <col min="2749" max="2749" width="14" customWidth="1"/>
    <col min="2750" max="2751" width="11.7109375" customWidth="1"/>
    <col min="2752" max="2752" width="12.28515625" customWidth="1"/>
    <col min="2753" max="2753" width="11.7109375" customWidth="1"/>
    <col min="2754" max="2754" width="12.28515625" customWidth="1"/>
    <col min="2755" max="2755" width="11.7109375" customWidth="1"/>
    <col min="2756" max="2756" width="11.42578125" customWidth="1"/>
    <col min="3005" max="3005" width="14" customWidth="1"/>
    <col min="3006" max="3007" width="11.7109375" customWidth="1"/>
    <col min="3008" max="3008" width="12.28515625" customWidth="1"/>
    <col min="3009" max="3009" width="11.7109375" customWidth="1"/>
    <col min="3010" max="3010" width="12.28515625" customWidth="1"/>
    <col min="3011" max="3011" width="11.7109375" customWidth="1"/>
    <col min="3012" max="3012" width="11.42578125" customWidth="1"/>
    <col min="3261" max="3261" width="14" customWidth="1"/>
    <col min="3262" max="3263" width="11.7109375" customWidth="1"/>
    <col min="3264" max="3264" width="12.28515625" customWidth="1"/>
    <col min="3265" max="3265" width="11.7109375" customWidth="1"/>
    <col min="3266" max="3266" width="12.28515625" customWidth="1"/>
    <col min="3267" max="3267" width="11.7109375" customWidth="1"/>
    <col min="3268" max="3268" width="11.42578125" customWidth="1"/>
    <col min="3517" max="3517" width="14" customWidth="1"/>
    <col min="3518" max="3519" width="11.7109375" customWidth="1"/>
    <col min="3520" max="3520" width="12.28515625" customWidth="1"/>
    <col min="3521" max="3521" width="11.7109375" customWidth="1"/>
    <col min="3522" max="3522" width="12.28515625" customWidth="1"/>
    <col min="3523" max="3523" width="11.7109375" customWidth="1"/>
    <col min="3524" max="3524" width="11.42578125" customWidth="1"/>
    <col min="3773" max="3773" width="14" customWidth="1"/>
    <col min="3774" max="3775" width="11.7109375" customWidth="1"/>
    <col min="3776" max="3776" width="12.28515625" customWidth="1"/>
    <col min="3777" max="3777" width="11.7109375" customWidth="1"/>
    <col min="3778" max="3778" width="12.28515625" customWidth="1"/>
    <col min="3779" max="3779" width="11.7109375" customWidth="1"/>
    <col min="3780" max="3780" width="11.42578125" customWidth="1"/>
    <col min="4029" max="4029" width="14" customWidth="1"/>
    <col min="4030" max="4031" width="11.7109375" customWidth="1"/>
    <col min="4032" max="4032" width="12.28515625" customWidth="1"/>
    <col min="4033" max="4033" width="11.7109375" customWidth="1"/>
    <col min="4034" max="4034" width="12.28515625" customWidth="1"/>
    <col min="4035" max="4035" width="11.7109375" customWidth="1"/>
    <col min="4036" max="4036" width="11.42578125" customWidth="1"/>
    <col min="4285" max="4285" width="14" customWidth="1"/>
    <col min="4286" max="4287" width="11.7109375" customWidth="1"/>
    <col min="4288" max="4288" width="12.28515625" customWidth="1"/>
    <col min="4289" max="4289" width="11.7109375" customWidth="1"/>
    <col min="4290" max="4290" width="12.28515625" customWidth="1"/>
    <col min="4291" max="4291" width="11.7109375" customWidth="1"/>
    <col min="4292" max="4292" width="11.42578125" customWidth="1"/>
    <col min="4541" max="4541" width="14" customWidth="1"/>
    <col min="4542" max="4543" width="11.7109375" customWidth="1"/>
    <col min="4544" max="4544" width="12.28515625" customWidth="1"/>
    <col min="4545" max="4545" width="11.7109375" customWidth="1"/>
    <col min="4546" max="4546" width="12.28515625" customWidth="1"/>
    <col min="4547" max="4547" width="11.7109375" customWidth="1"/>
    <col min="4548" max="4548" width="11.42578125" customWidth="1"/>
    <col min="4797" max="4797" width="14" customWidth="1"/>
    <col min="4798" max="4799" width="11.7109375" customWidth="1"/>
    <col min="4800" max="4800" width="12.28515625" customWidth="1"/>
    <col min="4801" max="4801" width="11.7109375" customWidth="1"/>
    <col min="4802" max="4802" width="12.28515625" customWidth="1"/>
    <col min="4803" max="4803" width="11.7109375" customWidth="1"/>
    <col min="4804" max="4804" width="11.42578125" customWidth="1"/>
    <col min="5053" max="5053" width="14" customWidth="1"/>
    <col min="5054" max="5055" width="11.7109375" customWidth="1"/>
    <col min="5056" max="5056" width="12.28515625" customWidth="1"/>
    <col min="5057" max="5057" width="11.7109375" customWidth="1"/>
    <col min="5058" max="5058" width="12.28515625" customWidth="1"/>
    <col min="5059" max="5059" width="11.7109375" customWidth="1"/>
    <col min="5060" max="5060" width="11.42578125" customWidth="1"/>
    <col min="5309" max="5309" width="14" customWidth="1"/>
    <col min="5310" max="5311" width="11.7109375" customWidth="1"/>
    <col min="5312" max="5312" width="12.28515625" customWidth="1"/>
    <col min="5313" max="5313" width="11.7109375" customWidth="1"/>
    <col min="5314" max="5314" width="12.28515625" customWidth="1"/>
    <col min="5315" max="5315" width="11.7109375" customWidth="1"/>
    <col min="5316" max="5316" width="11.42578125" customWidth="1"/>
    <col min="5565" max="5565" width="14" customWidth="1"/>
    <col min="5566" max="5567" width="11.7109375" customWidth="1"/>
    <col min="5568" max="5568" width="12.28515625" customWidth="1"/>
    <col min="5569" max="5569" width="11.7109375" customWidth="1"/>
    <col min="5570" max="5570" width="12.28515625" customWidth="1"/>
    <col min="5571" max="5571" width="11.7109375" customWidth="1"/>
    <col min="5572" max="5572" width="11.42578125" customWidth="1"/>
    <col min="5821" max="5821" width="14" customWidth="1"/>
    <col min="5822" max="5823" width="11.7109375" customWidth="1"/>
    <col min="5824" max="5824" width="12.28515625" customWidth="1"/>
    <col min="5825" max="5825" width="11.7109375" customWidth="1"/>
    <col min="5826" max="5826" width="12.28515625" customWidth="1"/>
    <col min="5827" max="5827" width="11.7109375" customWidth="1"/>
    <col min="5828" max="5828" width="11.42578125" customWidth="1"/>
    <col min="6077" max="6077" width="14" customWidth="1"/>
    <col min="6078" max="6079" width="11.7109375" customWidth="1"/>
    <col min="6080" max="6080" width="12.28515625" customWidth="1"/>
    <col min="6081" max="6081" width="11.7109375" customWidth="1"/>
    <col min="6082" max="6082" width="12.28515625" customWidth="1"/>
    <col min="6083" max="6083" width="11.7109375" customWidth="1"/>
    <col min="6084" max="6084" width="11.42578125" customWidth="1"/>
    <col min="6333" max="6333" width="14" customWidth="1"/>
    <col min="6334" max="6335" width="11.7109375" customWidth="1"/>
    <col min="6336" max="6336" width="12.28515625" customWidth="1"/>
    <col min="6337" max="6337" width="11.7109375" customWidth="1"/>
    <col min="6338" max="6338" width="12.28515625" customWidth="1"/>
    <col min="6339" max="6339" width="11.7109375" customWidth="1"/>
    <col min="6340" max="6340" width="11.42578125" customWidth="1"/>
    <col min="6589" max="6589" width="14" customWidth="1"/>
    <col min="6590" max="6591" width="11.7109375" customWidth="1"/>
    <col min="6592" max="6592" width="12.28515625" customWidth="1"/>
    <col min="6593" max="6593" width="11.7109375" customWidth="1"/>
    <col min="6594" max="6594" width="12.28515625" customWidth="1"/>
    <col min="6595" max="6595" width="11.7109375" customWidth="1"/>
    <col min="6596" max="6596" width="11.42578125" customWidth="1"/>
    <col min="6845" max="6845" width="14" customWidth="1"/>
    <col min="6846" max="6847" width="11.7109375" customWidth="1"/>
    <col min="6848" max="6848" width="12.28515625" customWidth="1"/>
    <col min="6849" max="6849" width="11.7109375" customWidth="1"/>
    <col min="6850" max="6850" width="12.28515625" customWidth="1"/>
    <col min="6851" max="6851" width="11.7109375" customWidth="1"/>
    <col min="6852" max="6852" width="11.42578125" customWidth="1"/>
    <col min="7101" max="7101" width="14" customWidth="1"/>
    <col min="7102" max="7103" width="11.7109375" customWidth="1"/>
    <col min="7104" max="7104" width="12.28515625" customWidth="1"/>
    <col min="7105" max="7105" width="11.7109375" customWidth="1"/>
    <col min="7106" max="7106" width="12.28515625" customWidth="1"/>
    <col min="7107" max="7107" width="11.7109375" customWidth="1"/>
    <col min="7108" max="7108" width="11.42578125" customWidth="1"/>
    <col min="7357" max="7357" width="14" customWidth="1"/>
    <col min="7358" max="7359" width="11.7109375" customWidth="1"/>
    <col min="7360" max="7360" width="12.28515625" customWidth="1"/>
    <col min="7361" max="7361" width="11.7109375" customWidth="1"/>
    <col min="7362" max="7362" width="12.28515625" customWidth="1"/>
    <col min="7363" max="7363" width="11.7109375" customWidth="1"/>
    <col min="7364" max="7364" width="11.42578125" customWidth="1"/>
    <col min="7613" max="7613" width="14" customWidth="1"/>
    <col min="7614" max="7615" width="11.7109375" customWidth="1"/>
    <col min="7616" max="7616" width="12.28515625" customWidth="1"/>
    <col min="7617" max="7617" width="11.7109375" customWidth="1"/>
    <col min="7618" max="7618" width="12.28515625" customWidth="1"/>
    <col min="7619" max="7619" width="11.7109375" customWidth="1"/>
    <col min="7620" max="7620" width="11.42578125" customWidth="1"/>
    <col min="7869" max="7869" width="14" customWidth="1"/>
    <col min="7870" max="7871" width="11.7109375" customWidth="1"/>
    <col min="7872" max="7872" width="12.28515625" customWidth="1"/>
    <col min="7873" max="7873" width="11.7109375" customWidth="1"/>
    <col min="7874" max="7874" width="12.28515625" customWidth="1"/>
    <col min="7875" max="7875" width="11.7109375" customWidth="1"/>
    <col min="7876" max="7876" width="11.42578125" customWidth="1"/>
    <col min="8125" max="8125" width="14" customWidth="1"/>
    <col min="8126" max="8127" width="11.7109375" customWidth="1"/>
    <col min="8128" max="8128" width="12.28515625" customWidth="1"/>
    <col min="8129" max="8129" width="11.7109375" customWidth="1"/>
    <col min="8130" max="8130" width="12.28515625" customWidth="1"/>
    <col min="8131" max="8131" width="11.7109375" customWidth="1"/>
    <col min="8132" max="8132" width="11.42578125" customWidth="1"/>
    <col min="8381" max="8381" width="14" customWidth="1"/>
    <col min="8382" max="8383" width="11.7109375" customWidth="1"/>
    <col min="8384" max="8384" width="12.28515625" customWidth="1"/>
    <col min="8385" max="8385" width="11.7109375" customWidth="1"/>
    <col min="8386" max="8386" width="12.28515625" customWidth="1"/>
    <col min="8387" max="8387" width="11.7109375" customWidth="1"/>
    <col min="8388" max="8388" width="11.42578125" customWidth="1"/>
    <col min="8637" max="8637" width="14" customWidth="1"/>
    <col min="8638" max="8639" width="11.7109375" customWidth="1"/>
    <col min="8640" max="8640" width="12.28515625" customWidth="1"/>
    <col min="8641" max="8641" width="11.7109375" customWidth="1"/>
    <col min="8642" max="8642" width="12.28515625" customWidth="1"/>
    <col min="8643" max="8643" width="11.7109375" customWidth="1"/>
    <col min="8644" max="8644" width="11.42578125" customWidth="1"/>
    <col min="8893" max="8893" width="14" customWidth="1"/>
    <col min="8894" max="8895" width="11.7109375" customWidth="1"/>
    <col min="8896" max="8896" width="12.28515625" customWidth="1"/>
    <col min="8897" max="8897" width="11.7109375" customWidth="1"/>
    <col min="8898" max="8898" width="12.28515625" customWidth="1"/>
    <col min="8899" max="8899" width="11.7109375" customWidth="1"/>
    <col min="8900" max="8900" width="11.42578125" customWidth="1"/>
    <col min="9149" max="9149" width="14" customWidth="1"/>
    <col min="9150" max="9151" width="11.7109375" customWidth="1"/>
    <col min="9152" max="9152" width="12.28515625" customWidth="1"/>
    <col min="9153" max="9153" width="11.7109375" customWidth="1"/>
    <col min="9154" max="9154" width="12.28515625" customWidth="1"/>
    <col min="9155" max="9155" width="11.7109375" customWidth="1"/>
    <col min="9156" max="9156" width="11.42578125" customWidth="1"/>
    <col min="9405" max="9405" width="14" customWidth="1"/>
    <col min="9406" max="9407" width="11.7109375" customWidth="1"/>
    <col min="9408" max="9408" width="12.28515625" customWidth="1"/>
    <col min="9409" max="9409" width="11.7109375" customWidth="1"/>
    <col min="9410" max="9410" width="12.28515625" customWidth="1"/>
    <col min="9411" max="9411" width="11.7109375" customWidth="1"/>
    <col min="9412" max="9412" width="11.42578125" customWidth="1"/>
    <col min="9661" max="9661" width="14" customWidth="1"/>
    <col min="9662" max="9663" width="11.7109375" customWidth="1"/>
    <col min="9664" max="9664" width="12.28515625" customWidth="1"/>
    <col min="9665" max="9665" width="11.7109375" customWidth="1"/>
    <col min="9666" max="9666" width="12.28515625" customWidth="1"/>
    <col min="9667" max="9667" width="11.7109375" customWidth="1"/>
    <col min="9668" max="9668" width="11.42578125" customWidth="1"/>
    <col min="9917" max="9917" width="14" customWidth="1"/>
    <col min="9918" max="9919" width="11.7109375" customWidth="1"/>
    <col min="9920" max="9920" width="12.28515625" customWidth="1"/>
    <col min="9921" max="9921" width="11.7109375" customWidth="1"/>
    <col min="9922" max="9922" width="12.28515625" customWidth="1"/>
    <col min="9923" max="9923" width="11.7109375" customWidth="1"/>
    <col min="9924" max="9924" width="11.42578125" customWidth="1"/>
    <col min="10173" max="10173" width="14" customWidth="1"/>
    <col min="10174" max="10175" width="11.7109375" customWidth="1"/>
    <col min="10176" max="10176" width="12.28515625" customWidth="1"/>
    <col min="10177" max="10177" width="11.7109375" customWidth="1"/>
    <col min="10178" max="10178" width="12.28515625" customWidth="1"/>
    <col min="10179" max="10179" width="11.7109375" customWidth="1"/>
    <col min="10180" max="10180" width="11.42578125" customWidth="1"/>
    <col min="10429" max="10429" width="14" customWidth="1"/>
    <col min="10430" max="10431" width="11.7109375" customWidth="1"/>
    <col min="10432" max="10432" width="12.28515625" customWidth="1"/>
    <col min="10433" max="10433" width="11.7109375" customWidth="1"/>
    <col min="10434" max="10434" width="12.28515625" customWidth="1"/>
    <col min="10435" max="10435" width="11.7109375" customWidth="1"/>
    <col min="10436" max="10436" width="11.42578125" customWidth="1"/>
    <col min="10685" max="10685" width="14" customWidth="1"/>
    <col min="10686" max="10687" width="11.7109375" customWidth="1"/>
    <col min="10688" max="10688" width="12.28515625" customWidth="1"/>
    <col min="10689" max="10689" width="11.7109375" customWidth="1"/>
    <col min="10690" max="10690" width="12.28515625" customWidth="1"/>
    <col min="10691" max="10691" width="11.7109375" customWidth="1"/>
    <col min="10692" max="10692" width="11.42578125" customWidth="1"/>
    <col min="10941" max="10941" width="14" customWidth="1"/>
    <col min="10942" max="10943" width="11.7109375" customWidth="1"/>
    <col min="10944" max="10944" width="12.28515625" customWidth="1"/>
    <col min="10945" max="10945" width="11.7109375" customWidth="1"/>
    <col min="10946" max="10946" width="12.28515625" customWidth="1"/>
    <col min="10947" max="10947" width="11.7109375" customWidth="1"/>
    <col min="10948" max="10948" width="11.42578125" customWidth="1"/>
    <col min="11197" max="11197" width="14" customWidth="1"/>
    <col min="11198" max="11199" width="11.7109375" customWidth="1"/>
    <col min="11200" max="11200" width="12.28515625" customWidth="1"/>
    <col min="11201" max="11201" width="11.7109375" customWidth="1"/>
    <col min="11202" max="11202" width="12.28515625" customWidth="1"/>
    <col min="11203" max="11203" width="11.7109375" customWidth="1"/>
    <col min="11204" max="11204" width="11.42578125" customWidth="1"/>
    <col min="11453" max="11453" width="14" customWidth="1"/>
    <col min="11454" max="11455" width="11.7109375" customWidth="1"/>
    <col min="11456" max="11456" width="12.28515625" customWidth="1"/>
    <col min="11457" max="11457" width="11.7109375" customWidth="1"/>
    <col min="11458" max="11458" width="12.28515625" customWidth="1"/>
    <col min="11459" max="11459" width="11.7109375" customWidth="1"/>
    <col min="11460" max="11460" width="11.42578125" customWidth="1"/>
    <col min="11709" max="11709" width="14" customWidth="1"/>
    <col min="11710" max="11711" width="11.7109375" customWidth="1"/>
    <col min="11712" max="11712" width="12.28515625" customWidth="1"/>
    <col min="11713" max="11713" width="11.7109375" customWidth="1"/>
    <col min="11714" max="11714" width="12.28515625" customWidth="1"/>
    <col min="11715" max="11715" width="11.7109375" customWidth="1"/>
    <col min="11716" max="11716" width="11.42578125" customWidth="1"/>
    <col min="11965" max="11965" width="14" customWidth="1"/>
    <col min="11966" max="11967" width="11.7109375" customWidth="1"/>
    <col min="11968" max="11968" width="12.28515625" customWidth="1"/>
    <col min="11969" max="11969" width="11.7109375" customWidth="1"/>
    <col min="11970" max="11970" width="12.28515625" customWidth="1"/>
    <col min="11971" max="11971" width="11.7109375" customWidth="1"/>
    <col min="11972" max="11972" width="11.42578125" customWidth="1"/>
    <col min="12221" max="12221" width="14" customWidth="1"/>
    <col min="12222" max="12223" width="11.7109375" customWidth="1"/>
    <col min="12224" max="12224" width="12.28515625" customWidth="1"/>
    <col min="12225" max="12225" width="11.7109375" customWidth="1"/>
    <col min="12226" max="12226" width="12.28515625" customWidth="1"/>
    <col min="12227" max="12227" width="11.7109375" customWidth="1"/>
    <col min="12228" max="12228" width="11.42578125" customWidth="1"/>
    <col min="12477" max="12477" width="14" customWidth="1"/>
    <col min="12478" max="12479" width="11.7109375" customWidth="1"/>
    <col min="12480" max="12480" width="12.28515625" customWidth="1"/>
    <col min="12481" max="12481" width="11.7109375" customWidth="1"/>
    <col min="12482" max="12482" width="12.28515625" customWidth="1"/>
    <col min="12483" max="12483" width="11.7109375" customWidth="1"/>
    <col min="12484" max="12484" width="11.42578125" customWidth="1"/>
    <col min="12733" max="12733" width="14" customWidth="1"/>
    <col min="12734" max="12735" width="11.7109375" customWidth="1"/>
    <col min="12736" max="12736" width="12.28515625" customWidth="1"/>
    <col min="12737" max="12737" width="11.7109375" customWidth="1"/>
    <col min="12738" max="12738" width="12.28515625" customWidth="1"/>
    <col min="12739" max="12739" width="11.7109375" customWidth="1"/>
    <col min="12740" max="12740" width="11.42578125" customWidth="1"/>
    <col min="12989" max="12989" width="14" customWidth="1"/>
    <col min="12990" max="12991" width="11.7109375" customWidth="1"/>
    <col min="12992" max="12992" width="12.28515625" customWidth="1"/>
    <col min="12993" max="12993" width="11.7109375" customWidth="1"/>
    <col min="12994" max="12994" width="12.28515625" customWidth="1"/>
    <col min="12995" max="12995" width="11.7109375" customWidth="1"/>
    <col min="12996" max="12996" width="11.42578125" customWidth="1"/>
    <col min="13245" max="13245" width="14" customWidth="1"/>
    <col min="13246" max="13247" width="11.7109375" customWidth="1"/>
    <col min="13248" max="13248" width="12.28515625" customWidth="1"/>
    <col min="13249" max="13249" width="11.7109375" customWidth="1"/>
    <col min="13250" max="13250" width="12.28515625" customWidth="1"/>
    <col min="13251" max="13251" width="11.7109375" customWidth="1"/>
    <col min="13252" max="13252" width="11.42578125" customWidth="1"/>
    <col min="13501" max="13501" width="14" customWidth="1"/>
    <col min="13502" max="13503" width="11.7109375" customWidth="1"/>
    <col min="13504" max="13504" width="12.28515625" customWidth="1"/>
    <col min="13505" max="13505" width="11.7109375" customWidth="1"/>
    <col min="13506" max="13506" width="12.28515625" customWidth="1"/>
    <col min="13507" max="13507" width="11.7109375" customWidth="1"/>
    <col min="13508" max="13508" width="11.42578125" customWidth="1"/>
    <col min="13757" max="13757" width="14" customWidth="1"/>
    <col min="13758" max="13759" width="11.7109375" customWidth="1"/>
    <col min="13760" max="13760" width="12.28515625" customWidth="1"/>
    <col min="13761" max="13761" width="11.7109375" customWidth="1"/>
    <col min="13762" max="13762" width="12.28515625" customWidth="1"/>
    <col min="13763" max="13763" width="11.7109375" customWidth="1"/>
    <col min="13764" max="13764" width="11.42578125" customWidth="1"/>
    <col min="14013" max="14013" width="14" customWidth="1"/>
    <col min="14014" max="14015" width="11.7109375" customWidth="1"/>
    <col min="14016" max="14016" width="12.28515625" customWidth="1"/>
    <col min="14017" max="14017" width="11.7109375" customWidth="1"/>
    <col min="14018" max="14018" width="12.28515625" customWidth="1"/>
    <col min="14019" max="14019" width="11.7109375" customWidth="1"/>
    <col min="14020" max="14020" width="11.42578125" customWidth="1"/>
    <col min="14269" max="14269" width="14" customWidth="1"/>
    <col min="14270" max="14271" width="11.7109375" customWidth="1"/>
    <col min="14272" max="14272" width="12.28515625" customWidth="1"/>
    <col min="14273" max="14273" width="11.7109375" customWidth="1"/>
    <col min="14274" max="14274" width="12.28515625" customWidth="1"/>
    <col min="14275" max="14275" width="11.7109375" customWidth="1"/>
    <col min="14276" max="14276" width="11.42578125" customWidth="1"/>
    <col min="14525" max="14525" width="14" customWidth="1"/>
    <col min="14526" max="14527" width="11.7109375" customWidth="1"/>
    <col min="14528" max="14528" width="12.28515625" customWidth="1"/>
    <col min="14529" max="14529" width="11.7109375" customWidth="1"/>
    <col min="14530" max="14530" width="12.28515625" customWidth="1"/>
    <col min="14531" max="14531" width="11.7109375" customWidth="1"/>
    <col min="14532" max="14532" width="11.42578125" customWidth="1"/>
    <col min="14781" max="14781" width="14" customWidth="1"/>
    <col min="14782" max="14783" width="11.7109375" customWidth="1"/>
    <col min="14784" max="14784" width="12.28515625" customWidth="1"/>
    <col min="14785" max="14785" width="11.7109375" customWidth="1"/>
    <col min="14786" max="14786" width="12.28515625" customWidth="1"/>
    <col min="14787" max="14787" width="11.7109375" customWidth="1"/>
    <col min="14788" max="14788" width="11.42578125" customWidth="1"/>
    <col min="15037" max="15037" width="14" customWidth="1"/>
    <col min="15038" max="15039" width="11.7109375" customWidth="1"/>
    <col min="15040" max="15040" width="12.28515625" customWidth="1"/>
    <col min="15041" max="15041" width="11.7109375" customWidth="1"/>
    <col min="15042" max="15042" width="12.28515625" customWidth="1"/>
    <col min="15043" max="15043" width="11.7109375" customWidth="1"/>
    <col min="15044" max="15044" width="11.42578125" customWidth="1"/>
    <col min="15293" max="15293" width="14" customWidth="1"/>
    <col min="15294" max="15295" width="11.7109375" customWidth="1"/>
    <col min="15296" max="15296" width="12.28515625" customWidth="1"/>
    <col min="15297" max="15297" width="11.7109375" customWidth="1"/>
    <col min="15298" max="15298" width="12.28515625" customWidth="1"/>
    <col min="15299" max="15299" width="11.7109375" customWidth="1"/>
    <col min="15300" max="15300" width="11.42578125" customWidth="1"/>
    <col min="15549" max="15549" width="14" customWidth="1"/>
    <col min="15550" max="15551" width="11.7109375" customWidth="1"/>
    <col min="15552" max="15552" width="12.28515625" customWidth="1"/>
    <col min="15553" max="15553" width="11.7109375" customWidth="1"/>
    <col min="15554" max="15554" width="12.28515625" customWidth="1"/>
    <col min="15555" max="15555" width="11.7109375" customWidth="1"/>
    <col min="15556" max="15556" width="11.42578125" customWidth="1"/>
    <col min="15805" max="15805" width="14" customWidth="1"/>
    <col min="15806" max="15807" width="11.7109375" customWidth="1"/>
    <col min="15808" max="15808" width="12.28515625" customWidth="1"/>
    <col min="15809" max="15809" width="11.7109375" customWidth="1"/>
    <col min="15810" max="15810" width="12.28515625" customWidth="1"/>
    <col min="15811" max="15811" width="11.7109375" customWidth="1"/>
    <col min="15812" max="15812" width="11.42578125" customWidth="1"/>
    <col min="16061" max="16061" width="14" customWidth="1"/>
    <col min="16062" max="16063" width="11.7109375" customWidth="1"/>
    <col min="16064" max="16064" width="12.28515625" customWidth="1"/>
    <col min="16065" max="16065" width="11.7109375" customWidth="1"/>
    <col min="16066" max="16066" width="12.28515625" customWidth="1"/>
    <col min="16067" max="16067" width="11.7109375" customWidth="1"/>
    <col min="16068" max="16068" width="11.42578125" customWidth="1"/>
  </cols>
  <sheetData>
    <row r="1" spans="1:17">
      <c r="A1" s="466" t="s">
        <v>486</v>
      </c>
      <c r="B1" s="466"/>
      <c r="C1" s="466"/>
      <c r="D1" s="466"/>
    </row>
    <row r="2" spans="1:17" ht="18">
      <c r="A2" s="419" t="s">
        <v>411</v>
      </c>
    </row>
    <row r="3" spans="1:17">
      <c r="A3" s="98" t="s">
        <v>412</v>
      </c>
    </row>
    <row r="4" spans="1:17" ht="15.75" thickBot="1"/>
    <row r="5" spans="1:17" ht="56.25" customHeight="1" thickBot="1">
      <c r="A5" s="215"/>
      <c r="B5" s="216" t="s">
        <v>347</v>
      </c>
      <c r="C5" s="217" t="s">
        <v>413</v>
      </c>
      <c r="D5" s="218" t="s">
        <v>414</v>
      </c>
      <c r="E5" s="227" t="s">
        <v>424</v>
      </c>
      <c r="F5" s="218" t="s">
        <v>425</v>
      </c>
      <c r="G5" s="227" t="s">
        <v>426</v>
      </c>
      <c r="H5" s="218" t="s">
        <v>427</v>
      </c>
      <c r="I5" s="224" t="s">
        <v>428</v>
      </c>
      <c r="J5" s="224" t="s">
        <v>429</v>
      </c>
      <c r="K5" s="217" t="s">
        <v>415</v>
      </c>
      <c r="L5" s="218" t="s">
        <v>416</v>
      </c>
      <c r="M5" s="219" t="s">
        <v>417</v>
      </c>
      <c r="N5" s="218" t="s">
        <v>418</v>
      </c>
    </row>
    <row r="6" spans="1:17" ht="15.75" thickBot="1">
      <c r="A6" s="231" t="s">
        <v>324</v>
      </c>
      <c r="B6" s="232">
        <v>3962710</v>
      </c>
      <c r="C6" s="233">
        <v>866518.22964807041</v>
      </c>
      <c r="D6" s="234">
        <v>0.21866809068745136</v>
      </c>
      <c r="E6" s="235">
        <f>SUM('2014Estimates'!B45:E45)</f>
        <v>443778.88100716105</v>
      </c>
      <c r="F6" s="236">
        <f>SUM('2014Estimates'!B84:E84)</f>
        <v>422739.34864090924</v>
      </c>
      <c r="G6" s="235">
        <f>SUM('2014Estimates'!C45:E45)</f>
        <v>320395.89133006643</v>
      </c>
      <c r="H6" s="236">
        <f>SUM('2014Estimates'!C84:E84)</f>
        <v>305582.46010958898</v>
      </c>
      <c r="I6" s="237">
        <f>'2014Estimates'!F45+'2014Estimates'!G45</f>
        <v>182186.91562448163</v>
      </c>
      <c r="J6" s="237">
        <f>'2014Estimates'!F84+'2014Estimates'!G84</f>
        <v>176842.03612492047</v>
      </c>
      <c r="K6" s="233">
        <v>2463436.3769048662</v>
      </c>
      <c r="L6" s="234">
        <v>0.62165446800418556</v>
      </c>
      <c r="M6" s="233">
        <v>632755.3934470634</v>
      </c>
      <c r="N6" s="234">
        <v>0.15967744130836306</v>
      </c>
      <c r="Q6" s="220"/>
    </row>
    <row r="7" spans="1:17">
      <c r="A7" s="238" t="s">
        <v>368</v>
      </c>
      <c r="B7" s="239">
        <v>16325.000000000002</v>
      </c>
      <c r="C7" s="240">
        <v>3212.8572150879954</v>
      </c>
      <c r="D7" s="241">
        <v>0.19680595498241929</v>
      </c>
      <c r="E7" s="242">
        <f>SUM('2014Estimates'!B46:E46)</f>
        <v>1624.1303183973691</v>
      </c>
      <c r="F7" s="243">
        <f>SUM('2014Estimates'!B85:E85)</f>
        <v>1588.7268966906265</v>
      </c>
      <c r="G7" s="242">
        <f>SUM('2014Estimates'!C46:E46)</f>
        <v>1204.2936608642967</v>
      </c>
      <c r="H7" s="243">
        <f>SUM('2014Estimates'!C85:E85)</f>
        <v>1122.2675850466605</v>
      </c>
      <c r="I7" s="244">
        <f>'2014Estimates'!F46+'2014Estimates'!G46</f>
        <v>483.28263124661521</v>
      </c>
      <c r="J7" s="244">
        <f>'2014Estimates'!F85+'2014Estimates'!G85</f>
        <v>413.65880593145516</v>
      </c>
      <c r="K7" s="240">
        <v>9037.4104256071241</v>
      </c>
      <c r="L7" s="241">
        <v>0.55359328793918061</v>
      </c>
      <c r="M7" s="240">
        <v>4074.7323593048823</v>
      </c>
      <c r="N7" s="241">
        <v>0.2496007570784001</v>
      </c>
      <c r="O7" s="220"/>
      <c r="Q7" s="220"/>
    </row>
    <row r="8" spans="1:17">
      <c r="A8" s="238" t="s">
        <v>326</v>
      </c>
      <c r="B8" s="239">
        <v>88740.000000000029</v>
      </c>
      <c r="C8" s="240">
        <v>15028.732681902515</v>
      </c>
      <c r="D8" s="241">
        <v>0.16935691550487389</v>
      </c>
      <c r="E8" s="242">
        <f>SUM('2014Estimates'!B47:E47)</f>
        <v>7504.2917894080711</v>
      </c>
      <c r="F8" s="243">
        <f>SUM('2014Estimates'!B86:E86)</f>
        <v>7524.4408924944437</v>
      </c>
      <c r="G8" s="242">
        <f>SUM('2014Estimates'!C47:E47)</f>
        <v>5733.1242158220739</v>
      </c>
      <c r="H8" s="243">
        <f>SUM('2014Estimates'!C86:E86)</f>
        <v>5723.0499975611801</v>
      </c>
      <c r="I8" s="244">
        <f>'2014Estimates'!F47+'2014Estimates'!G47</f>
        <v>10262.903001788369</v>
      </c>
      <c r="J8" s="244">
        <f>'2014Estimates'!F86+'2014Estimates'!G86</f>
        <v>9215.3058589029552</v>
      </c>
      <c r="K8" s="240">
        <v>60684.262626332726</v>
      </c>
      <c r="L8" s="241">
        <v>0.68384339222822521</v>
      </c>
      <c r="M8" s="240">
        <v>13027.004691764785</v>
      </c>
      <c r="N8" s="241">
        <v>0.14679969226690084</v>
      </c>
      <c r="O8" s="220"/>
      <c r="Q8" s="220"/>
    </row>
    <row r="9" spans="1:17">
      <c r="A9" s="238" t="s">
        <v>369</v>
      </c>
      <c r="B9" s="239">
        <v>391525</v>
      </c>
      <c r="C9" s="240">
        <v>88393.802701241089</v>
      </c>
      <c r="D9" s="241">
        <v>0.22576796552261308</v>
      </c>
      <c r="E9" s="242">
        <f>SUM('2014Estimates'!B48:E48)</f>
        <v>45515.982013148445</v>
      </c>
      <c r="F9" s="243">
        <f>SUM('2014Estimates'!B87:E87)</f>
        <v>42877.820688092659</v>
      </c>
      <c r="G9" s="242">
        <f>SUM('2014Estimates'!C48:E48)</f>
        <v>34226.809290263744</v>
      </c>
      <c r="H9" s="243">
        <f>SUM('2014Estimates'!C87:E87)</f>
        <v>32616.836336468437</v>
      </c>
      <c r="I9" s="244">
        <f>'2014Estimates'!F48+'2014Estimates'!G48</f>
        <v>15235.681127196454</v>
      </c>
      <c r="J9" s="244">
        <f>'2014Estimates'!F87+'2014Estimates'!G87</f>
        <v>14215.298494979646</v>
      </c>
      <c r="K9" s="240">
        <v>239755.36072621314</v>
      </c>
      <c r="L9" s="241">
        <v>0.61236283947695069</v>
      </c>
      <c r="M9" s="240">
        <v>63375.83657254577</v>
      </c>
      <c r="N9" s="241">
        <v>0.16186919500043617</v>
      </c>
      <c r="O9" s="220"/>
      <c r="Q9" s="220"/>
    </row>
    <row r="10" spans="1:17">
      <c r="A10" s="238" t="s">
        <v>370</v>
      </c>
      <c r="B10" s="239">
        <v>37495</v>
      </c>
      <c r="C10" s="240">
        <v>7559.6551155075867</v>
      </c>
      <c r="D10" s="241">
        <v>0.20161768543826075</v>
      </c>
      <c r="E10" s="242">
        <f>SUM('2014Estimates'!B49:E49)</f>
        <v>3751.3785777464291</v>
      </c>
      <c r="F10" s="243">
        <f>SUM('2014Estimates'!B88:E88)</f>
        <v>3808.2765377611572</v>
      </c>
      <c r="G10" s="242">
        <f>SUM('2014Estimates'!C49:E49)</f>
        <v>2748.4359099030385</v>
      </c>
      <c r="H10" s="243">
        <f>SUM('2014Estimates'!C88:E88)</f>
        <v>2676.4479056017531</v>
      </c>
      <c r="I10" s="244">
        <f>'2014Estimates'!F49+'2014Estimates'!G49</f>
        <v>1635.5131406510532</v>
      </c>
      <c r="J10" s="244">
        <f>'2014Estimates'!F88+'2014Estimates'!G88</f>
        <v>1453.0917470159425</v>
      </c>
      <c r="K10" s="240">
        <v>22634.655403158227</v>
      </c>
      <c r="L10" s="241">
        <v>0.60367130025758708</v>
      </c>
      <c r="M10" s="240">
        <v>7300.6894813341878</v>
      </c>
      <c r="N10" s="241">
        <v>0.19471101430415222</v>
      </c>
      <c r="O10" s="220"/>
      <c r="Q10" s="220"/>
    </row>
    <row r="11" spans="1:17">
      <c r="A11" s="238" t="s">
        <v>371</v>
      </c>
      <c r="B11" s="239">
        <v>50075.000000000007</v>
      </c>
      <c r="C11" s="240">
        <v>11153.742253914872</v>
      </c>
      <c r="D11" s="241">
        <v>0.22274073397733141</v>
      </c>
      <c r="E11" s="242">
        <f>SUM('2014Estimates'!B50:E50)</f>
        <v>5791.8613288201077</v>
      </c>
      <c r="F11" s="243">
        <f>SUM('2014Estimates'!B89:E89)</f>
        <v>5361.8809250947634</v>
      </c>
      <c r="G11" s="242">
        <f>SUM('2014Estimates'!C50:E50)</f>
        <v>4386.1127194760693</v>
      </c>
      <c r="H11" s="243">
        <f>SUM('2014Estimates'!C89:E89)</f>
        <v>4049.2568967948237</v>
      </c>
      <c r="I11" s="244">
        <f>'2014Estimates'!F50+'2014Estimates'!G50</f>
        <v>1790.0775436052259</v>
      </c>
      <c r="J11" s="244">
        <f>'2014Estimates'!F89+'2014Estimates'!G89</f>
        <v>1626.5340575409873</v>
      </c>
      <c r="K11" s="240">
        <v>30652.014367119966</v>
      </c>
      <c r="L11" s="241">
        <v>0.61212210418612001</v>
      </c>
      <c r="M11" s="240">
        <v>8269.2433789651677</v>
      </c>
      <c r="N11" s="241">
        <v>0.1651371618365485</v>
      </c>
      <c r="O11" s="220"/>
      <c r="Q11" s="220"/>
    </row>
    <row r="12" spans="1:17">
      <c r="A12" s="238" t="s">
        <v>372</v>
      </c>
      <c r="B12" s="239">
        <v>62900.000000000007</v>
      </c>
      <c r="C12" s="240">
        <v>11916.464842029316</v>
      </c>
      <c r="D12" s="241">
        <v>0.1894509513836139</v>
      </c>
      <c r="E12" s="242">
        <f>SUM('2014Estimates'!B51:E51)</f>
        <v>6030.8131720256897</v>
      </c>
      <c r="F12" s="243">
        <f>SUM('2014Estimates'!B90:E90)</f>
        <v>5885.6516700036245</v>
      </c>
      <c r="G12" s="242">
        <f>SUM('2014Estimates'!C51:E51)</f>
        <v>4283.1490893048613</v>
      </c>
      <c r="H12" s="243">
        <f>SUM('2014Estimates'!C90:E90)</f>
        <v>4231.5732655439197</v>
      </c>
      <c r="I12" s="244">
        <f>'2014Estimates'!F51+'2014Estimates'!G51</f>
        <v>2205.9128935379158</v>
      </c>
      <c r="J12" s="244">
        <f>'2014Estimates'!F90+'2014Estimates'!G90</f>
        <v>2120.4372196523627</v>
      </c>
      <c r="K12" s="240">
        <v>35833.798314078595</v>
      </c>
      <c r="L12" s="241">
        <v>0.56969472677390443</v>
      </c>
      <c r="M12" s="240">
        <v>15149.736843892097</v>
      </c>
      <c r="N12" s="241">
        <v>0.24085432184248162</v>
      </c>
      <c r="O12" s="220"/>
      <c r="Q12" s="220"/>
    </row>
    <row r="13" spans="1:17">
      <c r="A13" s="238" t="s">
        <v>373</v>
      </c>
      <c r="B13" s="239">
        <v>20780</v>
      </c>
      <c r="C13" s="240">
        <v>4216.886421302027</v>
      </c>
      <c r="D13" s="241">
        <v>0.202930049148317</v>
      </c>
      <c r="E13" s="242">
        <f>SUM('2014Estimates'!B52:E52)</f>
        <v>2172.6197241700643</v>
      </c>
      <c r="F13" s="243">
        <f>SUM('2014Estimates'!B91:E91)</f>
        <v>2044.2666971319627</v>
      </c>
      <c r="G13" s="242">
        <f>SUM('2014Estimates'!C52:E52)</f>
        <v>1629.1217035026514</v>
      </c>
      <c r="H13" s="243">
        <f>SUM('2014Estimates'!C91:E91)</f>
        <v>1543.0629023522692</v>
      </c>
      <c r="I13" s="244">
        <f>'2014Estimates'!F52+'2014Estimates'!G52</f>
        <v>622.54892505411112</v>
      </c>
      <c r="J13" s="244">
        <f>'2014Estimates'!F91+'2014Estimates'!G91</f>
        <v>577.11255948751693</v>
      </c>
      <c r="K13" s="240">
        <v>11579.830177776365</v>
      </c>
      <c r="L13" s="241">
        <v>0.55725843011435827</v>
      </c>
      <c r="M13" s="240">
        <v>4983.2834009216085</v>
      </c>
      <c r="N13" s="241">
        <v>0.23981152073732476</v>
      </c>
      <c r="O13" s="220"/>
      <c r="Q13" s="220"/>
    </row>
    <row r="14" spans="1:17">
      <c r="A14" s="238" t="s">
        <v>374</v>
      </c>
      <c r="B14" s="239">
        <v>22355</v>
      </c>
      <c r="C14" s="240">
        <v>3298.0411605041008</v>
      </c>
      <c r="D14" s="241">
        <v>0.1475303583316529</v>
      </c>
      <c r="E14" s="242">
        <f>SUM('2014Estimates'!B53:E53)</f>
        <v>1746.2307178017181</v>
      </c>
      <c r="F14" s="243">
        <f>SUM('2014Estimates'!B92:E92)</f>
        <v>1551.8104427023832</v>
      </c>
      <c r="G14" s="242">
        <f>SUM('2014Estimates'!C53:E53)</f>
        <v>1299.7737702221946</v>
      </c>
      <c r="H14" s="243">
        <f>SUM('2014Estimates'!C92:E92)</f>
        <v>1164.1141903376949</v>
      </c>
      <c r="I14" s="244">
        <f>'2014Estimates'!F53+'2014Estimates'!G53</f>
        <v>566.09448708025877</v>
      </c>
      <c r="J14" s="244">
        <f>'2014Estimates'!F92+'2014Estimates'!G92</f>
        <v>493.6806767493382</v>
      </c>
      <c r="K14" s="240">
        <v>12079.050169308046</v>
      </c>
      <c r="L14" s="241">
        <v>0.54032879308020787</v>
      </c>
      <c r="M14" s="240">
        <v>6977.9086701878523</v>
      </c>
      <c r="N14" s="241">
        <v>0.31214084858813923</v>
      </c>
      <c r="O14" s="220"/>
      <c r="Q14" s="220"/>
    </row>
    <row r="15" spans="1:17">
      <c r="A15" s="238" t="s">
        <v>375</v>
      </c>
      <c r="B15" s="239">
        <v>166399.99999999997</v>
      </c>
      <c r="C15" s="240">
        <v>37469.360313452518</v>
      </c>
      <c r="D15" s="241">
        <v>0.22517644419142141</v>
      </c>
      <c r="E15" s="242">
        <f>SUM('2014Estimates'!B54:E54)</f>
        <v>19286.741410467468</v>
      </c>
      <c r="F15" s="243">
        <f>SUM('2014Estimates'!B93:E93)</f>
        <v>18182.618902985054</v>
      </c>
      <c r="G15" s="242">
        <f>SUM('2014Estimates'!C54:E54)</f>
        <v>14064.217746507575</v>
      </c>
      <c r="H15" s="243">
        <f>SUM('2014Estimates'!C93:E93)</f>
        <v>13244.981058340032</v>
      </c>
      <c r="I15" s="244">
        <f>'2014Estimates'!F54+'2014Estimates'!G54</f>
        <v>6108.9822432794899</v>
      </c>
      <c r="J15" s="244">
        <f>'2014Estimates'!F93+'2014Estimates'!G93</f>
        <v>5820.2811163749757</v>
      </c>
      <c r="K15" s="240">
        <v>100682.48686623653</v>
      </c>
      <c r="L15" s="241">
        <v>0.60506302203267159</v>
      </c>
      <c r="M15" s="240">
        <v>28248.152820310934</v>
      </c>
      <c r="N15" s="241">
        <v>0.16976053377590708</v>
      </c>
      <c r="O15" s="220"/>
      <c r="Q15" s="220"/>
    </row>
    <row r="16" spans="1:17">
      <c r="A16" s="238" t="s">
        <v>376</v>
      </c>
      <c r="B16" s="239">
        <v>109385</v>
      </c>
      <c r="C16" s="240">
        <v>21479.027986491488</v>
      </c>
      <c r="D16" s="241">
        <v>0.1963617313753393</v>
      </c>
      <c r="E16" s="242">
        <f>SUM('2014Estimates'!B55:E55)</f>
        <v>11022.897827859186</v>
      </c>
      <c r="F16" s="243">
        <f>SUM('2014Estimates'!B94:E94)</f>
        <v>10456.130158632302</v>
      </c>
      <c r="G16" s="242">
        <f>SUM('2014Estimates'!C55:E55)</f>
        <v>8090.1115050602948</v>
      </c>
      <c r="H16" s="243">
        <f>SUM('2014Estimates'!C94:E94)</f>
        <v>7717.0894891118396</v>
      </c>
      <c r="I16" s="244">
        <f>'2014Estimates'!F55+'2014Estimates'!G55</f>
        <v>3961.855966375595</v>
      </c>
      <c r="J16" s="244">
        <f>'2014Estimates'!F94+'2014Estimates'!G94</f>
        <v>3641.9711825961758</v>
      </c>
      <c r="K16" s="240">
        <v>61626.408569238789</v>
      </c>
      <c r="L16" s="241">
        <v>0.5633899398385408</v>
      </c>
      <c r="M16" s="240">
        <v>26279.563444269716</v>
      </c>
      <c r="N16" s="241">
        <v>0.24024832878611982</v>
      </c>
      <c r="O16" s="220"/>
      <c r="Q16" s="220"/>
    </row>
    <row r="17" spans="1:17">
      <c r="A17" s="238" t="s">
        <v>377</v>
      </c>
      <c r="B17" s="239">
        <v>1974.9999999999998</v>
      </c>
      <c r="C17" s="240">
        <v>356.86855246247171</v>
      </c>
      <c r="D17" s="241">
        <v>0.18069293795568189</v>
      </c>
      <c r="E17" s="242">
        <f>SUM('2014Estimates'!B56:E56)</f>
        <v>195.55349620122286</v>
      </c>
      <c r="F17" s="243">
        <f>SUM('2014Estimates'!B95:E95)</f>
        <v>161.31505626124883</v>
      </c>
      <c r="G17" s="242">
        <f>SUM('2014Estimates'!C56:E56)</f>
        <v>134.82803556022168</v>
      </c>
      <c r="H17" s="243">
        <f>SUM('2014Estimates'!C95:E95)</f>
        <v>114.46437970602418</v>
      </c>
      <c r="I17" s="244">
        <f>'2014Estimates'!F56+'2014Estimates'!G56</f>
        <v>50.685199708038894</v>
      </c>
      <c r="J17" s="244">
        <f>'2014Estimates'!F95+'2014Estimates'!G95</f>
        <v>31.154725845708306</v>
      </c>
      <c r="K17" s="240">
        <v>1106.372657886654</v>
      </c>
      <c r="L17" s="241">
        <v>0.56018868753754636</v>
      </c>
      <c r="M17" s="240">
        <v>511.75878965087418</v>
      </c>
      <c r="N17" s="241">
        <v>0.25911837450677178</v>
      </c>
      <c r="O17" s="220"/>
      <c r="Q17" s="220"/>
    </row>
    <row r="18" spans="1:17">
      <c r="A18" s="238" t="s">
        <v>378</v>
      </c>
      <c r="B18" s="239">
        <v>7425</v>
      </c>
      <c r="C18" s="240">
        <v>1280.0357374263815</v>
      </c>
      <c r="D18" s="241">
        <v>0.17239538551197056</v>
      </c>
      <c r="E18" s="242">
        <f>SUM('2014Estimates'!B57:E57)</f>
        <v>627.76927438560097</v>
      </c>
      <c r="F18" s="243">
        <f>SUM('2014Estimates'!B96:E96)</f>
        <v>652.26646304078054</v>
      </c>
      <c r="G18" s="242">
        <f>SUM('2014Estimates'!C57:E57)</f>
        <v>476.84104244684534</v>
      </c>
      <c r="H18" s="243">
        <f>SUM('2014Estimates'!C96:E96)</f>
        <v>485.9018187537622</v>
      </c>
      <c r="I18" s="244">
        <f>'2014Estimates'!F57+'2014Estimates'!G57</f>
        <v>189.74622126633864</v>
      </c>
      <c r="J18" s="244">
        <f>'2014Estimates'!F96+'2014Estimates'!G96</f>
        <v>175.96599091287072</v>
      </c>
      <c r="K18" s="240">
        <v>4006.8075227809913</v>
      </c>
      <c r="L18" s="241">
        <v>0.53963737680552071</v>
      </c>
      <c r="M18" s="240">
        <v>2138.1567397926278</v>
      </c>
      <c r="N18" s="241">
        <v>0.28796723768250881</v>
      </c>
      <c r="O18" s="220"/>
      <c r="Q18" s="220"/>
    </row>
    <row r="19" spans="1:17">
      <c r="A19" s="238" t="s">
        <v>379</v>
      </c>
      <c r="B19" s="239">
        <v>7264.9999999999991</v>
      </c>
      <c r="C19" s="240">
        <v>1546.7780704033112</v>
      </c>
      <c r="D19" s="241">
        <v>0.21290819964257554</v>
      </c>
      <c r="E19" s="242">
        <f>SUM('2014Estimates'!B58:E58)</f>
        <v>822.43866606685935</v>
      </c>
      <c r="F19" s="243">
        <f>SUM('2014Estimates'!B97:E97)</f>
        <v>724.33940433645193</v>
      </c>
      <c r="G19" s="242">
        <f>SUM('2014Estimates'!C58:E58)</f>
        <v>611.04456588480707</v>
      </c>
      <c r="H19" s="243">
        <f>SUM('2014Estimates'!C97:E97)</f>
        <v>544.21367753447907</v>
      </c>
      <c r="I19" s="244">
        <f>'2014Estimates'!F58+'2014Estimates'!G58</f>
        <v>238.05849766166813</v>
      </c>
      <c r="J19" s="244">
        <f>'2014Estimates'!F97+'2014Estimates'!G97</f>
        <v>201.60204650685637</v>
      </c>
      <c r="K19" s="240">
        <v>4108.189299818966</v>
      </c>
      <c r="L19" s="241">
        <v>0.56547684787597607</v>
      </c>
      <c r="M19" s="240">
        <v>1610.0326297777221</v>
      </c>
      <c r="N19" s="241">
        <v>0.22161495248144836</v>
      </c>
      <c r="O19" s="220"/>
      <c r="Q19" s="220"/>
    </row>
    <row r="20" spans="1:17">
      <c r="A20" s="238" t="s">
        <v>380</v>
      </c>
      <c r="B20" s="239">
        <v>23729.999999999993</v>
      </c>
      <c r="C20" s="240">
        <v>5893.5665097466344</v>
      </c>
      <c r="D20" s="241">
        <v>0.24835931351650384</v>
      </c>
      <c r="E20" s="242">
        <f>SUM('2014Estimates'!B59:E59)</f>
        <v>3047.9171624685523</v>
      </c>
      <c r="F20" s="243">
        <f>SUM('2014Estimates'!B98:E98)</f>
        <v>2845.6493472780817</v>
      </c>
      <c r="G20" s="242">
        <f>SUM('2014Estimates'!C59:E59)</f>
        <v>2293.0134493291953</v>
      </c>
      <c r="H20" s="243">
        <f>SUM('2014Estimates'!C98:E98)</f>
        <v>2096.3475369150974</v>
      </c>
      <c r="I20" s="244">
        <f>'2014Estimates'!F59+'2014Estimates'!G59</f>
        <v>979.1485767443171</v>
      </c>
      <c r="J20" s="244">
        <f>'2014Estimates'!F98+'2014Estimates'!G98</f>
        <v>815.45540775247036</v>
      </c>
      <c r="K20" s="240">
        <v>14478.100995978382</v>
      </c>
      <c r="L20" s="241">
        <v>0.61011803607157133</v>
      </c>
      <c r="M20" s="240">
        <v>3358.3324942749755</v>
      </c>
      <c r="N20" s="241">
        <v>0.14152265041192486</v>
      </c>
      <c r="O20" s="220"/>
      <c r="Q20" s="220"/>
    </row>
    <row r="21" spans="1:17">
      <c r="A21" s="238" t="s">
        <v>381</v>
      </c>
      <c r="B21" s="239">
        <v>208375</v>
      </c>
      <c r="C21" s="240">
        <v>43993.21428275884</v>
      </c>
      <c r="D21" s="241">
        <v>0.21112520351653913</v>
      </c>
      <c r="E21" s="242">
        <f>SUM('2014Estimates'!B60:E60)</f>
        <v>22316.949209389539</v>
      </c>
      <c r="F21" s="243">
        <f>SUM('2014Estimates'!B99:E99)</f>
        <v>21676.265073369301</v>
      </c>
      <c r="G21" s="242">
        <f>SUM('2014Estimates'!C60:E60)</f>
        <v>16061.911654687527</v>
      </c>
      <c r="H21" s="243">
        <f>SUM('2014Estimates'!C99:E99)</f>
        <v>15680.891179032877</v>
      </c>
      <c r="I21" s="244">
        <f>'2014Estimates'!F60+'2014Estimates'!G60</f>
        <v>8329.8101324636573</v>
      </c>
      <c r="J21" s="244">
        <f>'2014Estimates'!F99+'2014Estimates'!G99</f>
        <v>8489.9094821776362</v>
      </c>
      <c r="K21" s="240">
        <v>122260.40347820055</v>
      </c>
      <c r="L21" s="241">
        <v>0.58673259017732715</v>
      </c>
      <c r="M21" s="240">
        <v>42121.382239040635</v>
      </c>
      <c r="N21" s="241">
        <v>0.20214220630613383</v>
      </c>
      <c r="O21" s="220"/>
      <c r="Q21" s="220"/>
    </row>
    <row r="22" spans="1:17">
      <c r="A22" s="238" t="s">
        <v>382</v>
      </c>
      <c r="B22" s="239">
        <v>22205</v>
      </c>
      <c r="C22" s="240">
        <v>5270.936787436086</v>
      </c>
      <c r="D22" s="241">
        <v>0.23737612192911894</v>
      </c>
      <c r="E22" s="242">
        <f>SUM('2014Estimates'!B61:E61)</f>
        <v>2738.2791760141226</v>
      </c>
      <c r="F22" s="243">
        <f>SUM('2014Estimates'!B100:E100)</f>
        <v>2532.6576114219633</v>
      </c>
      <c r="G22" s="242">
        <f>SUM('2014Estimates'!C61:E61)</f>
        <v>1918.5752326627457</v>
      </c>
      <c r="H22" s="243">
        <f>SUM('2014Estimates'!C100:E100)</f>
        <v>1835.2377507538088</v>
      </c>
      <c r="I22" s="244">
        <f>'2014Estimates'!F61+'2014Estimates'!G61</f>
        <v>887.84085381022157</v>
      </c>
      <c r="J22" s="244">
        <f>'2014Estimates'!F100+'2014Estimates'!G100</f>
        <v>775.56226191829467</v>
      </c>
      <c r="K22" s="240">
        <v>13031.620386872368</v>
      </c>
      <c r="L22" s="241">
        <v>0.58687774766369594</v>
      </c>
      <c r="M22" s="240">
        <v>3902.4428256915471</v>
      </c>
      <c r="N22" s="241">
        <v>0.17574613040718517</v>
      </c>
      <c r="O22" s="220"/>
      <c r="Q22" s="220"/>
    </row>
    <row r="23" spans="1:17">
      <c r="A23" s="238" t="s">
        <v>383</v>
      </c>
      <c r="B23" s="239">
        <v>83105</v>
      </c>
      <c r="C23" s="240">
        <v>16272.77221844544</v>
      </c>
      <c r="D23" s="241">
        <v>0.19580978543343289</v>
      </c>
      <c r="E23" s="242">
        <f>SUM('2014Estimates'!B62:E62)</f>
        <v>8291.4303874783309</v>
      </c>
      <c r="F23" s="243">
        <f>SUM('2014Estimates'!B101:E101)</f>
        <v>7981.3418309671088</v>
      </c>
      <c r="G23" s="242">
        <f>SUM('2014Estimates'!C62:E62)</f>
        <v>6159.0191788047396</v>
      </c>
      <c r="H23" s="243">
        <f>SUM('2014Estimates'!C101:E101)</f>
        <v>5906.0189359792876</v>
      </c>
      <c r="I23" s="244">
        <f>'2014Estimates'!F62+'2014Estimates'!G62</f>
        <v>2746.4851846569836</v>
      </c>
      <c r="J23" s="244">
        <f>'2014Estimates'!F101+'2014Estimates'!G101</f>
        <v>2660.0199228862093</v>
      </c>
      <c r="K23" s="240">
        <v>46044.733859008433</v>
      </c>
      <c r="L23" s="241">
        <v>0.55405491678007857</v>
      </c>
      <c r="M23" s="240">
        <v>20787.493922546124</v>
      </c>
      <c r="N23" s="241">
        <v>0.25013529778648846</v>
      </c>
      <c r="O23" s="220"/>
      <c r="Q23" s="220"/>
    </row>
    <row r="24" spans="1:17">
      <c r="A24" s="238" t="s">
        <v>384</v>
      </c>
      <c r="B24" s="239">
        <v>66910</v>
      </c>
      <c r="C24" s="240">
        <v>14245.375377667173</v>
      </c>
      <c r="D24" s="241">
        <v>0.21290353277039564</v>
      </c>
      <c r="E24" s="242">
        <f>SUM('2014Estimates'!B63:E63)</f>
        <v>7269.1663136086636</v>
      </c>
      <c r="F24" s="243">
        <f>SUM('2014Estimates'!B102:E102)</f>
        <v>6976.2090640585084</v>
      </c>
      <c r="G24" s="242">
        <f>SUM('2014Estimates'!C63:E63)</f>
        <v>5312.704949307692</v>
      </c>
      <c r="H24" s="243">
        <f>SUM('2014Estimates'!C102:E102)</f>
        <v>5016.8541878813776</v>
      </c>
      <c r="I24" s="244">
        <f>'2014Estimates'!F63+'2014Estimates'!G63</f>
        <v>2931.0968867982538</v>
      </c>
      <c r="J24" s="244">
        <f>'2014Estimates'!F102+'2014Estimates'!G102</f>
        <v>2819.0562100021489</v>
      </c>
      <c r="K24" s="240">
        <v>39385.915358581973</v>
      </c>
      <c r="L24" s="241">
        <v>0.58864019367182741</v>
      </c>
      <c r="M24" s="240">
        <v>13278.709263750859</v>
      </c>
      <c r="N24" s="241">
        <v>0.19845627355777701</v>
      </c>
      <c r="O24" s="220"/>
      <c r="Q24" s="220"/>
    </row>
    <row r="25" spans="1:17">
      <c r="A25" s="238" t="s">
        <v>385</v>
      </c>
      <c r="B25" s="239">
        <v>7990</v>
      </c>
      <c r="C25" s="240">
        <v>1422.8617969410786</v>
      </c>
      <c r="D25" s="241">
        <v>0.17808032502391472</v>
      </c>
      <c r="E25" s="242">
        <f>SUM('2014Estimates'!B64:E64)</f>
        <v>702.75585145954187</v>
      </c>
      <c r="F25" s="243">
        <f>SUM('2014Estimates'!B103:E103)</f>
        <v>720.10594548153676</v>
      </c>
      <c r="G25" s="242">
        <f>SUM('2014Estimates'!C64:E64)</f>
        <v>539.9164951844084</v>
      </c>
      <c r="H25" s="243">
        <f>SUM('2014Estimates'!C103:E103)</f>
        <v>524.61376161374869</v>
      </c>
      <c r="I25" s="244">
        <f>'2014Estimates'!F64+'2014Estimates'!G64</f>
        <v>221.258874672378</v>
      </c>
      <c r="J25" s="244">
        <f>'2014Estimates'!F103+'2014Estimates'!G103</f>
        <v>171.07131194407583</v>
      </c>
      <c r="K25" s="240">
        <v>4702.4636448101701</v>
      </c>
      <c r="L25" s="241">
        <v>0.5885436351452028</v>
      </c>
      <c r="M25" s="240">
        <v>1864.6745582487515</v>
      </c>
      <c r="N25" s="241">
        <v>0.23337603983088254</v>
      </c>
      <c r="O25" s="220"/>
      <c r="Q25" s="220"/>
    </row>
    <row r="26" spans="1:17">
      <c r="A26" s="238" t="s">
        <v>386</v>
      </c>
      <c r="B26" s="239">
        <v>358804.99999999994</v>
      </c>
      <c r="C26" s="240">
        <v>67953.692177458419</v>
      </c>
      <c r="D26" s="241">
        <v>0.18938892205364594</v>
      </c>
      <c r="E26" s="242">
        <f>SUM('2014Estimates'!B65:E65)</f>
        <v>34668.723960592542</v>
      </c>
      <c r="F26" s="243">
        <f>SUM('2014Estimates'!B104:E104)</f>
        <v>33284.968216865862</v>
      </c>
      <c r="G26" s="242">
        <f>SUM('2014Estimates'!C65:E65)</f>
        <v>25698.799875514538</v>
      </c>
      <c r="H26" s="243">
        <f>SUM('2014Estimates'!C104:E104)</f>
        <v>24551.85208895661</v>
      </c>
      <c r="I26" s="244">
        <f>'2014Estimates'!F65+'2014Estimates'!G65</f>
        <v>22184.778800184849</v>
      </c>
      <c r="J26" s="244">
        <f>'2014Estimates'!F104+'2014Estimates'!G104</f>
        <v>21311.952211232499</v>
      </c>
      <c r="K26" s="240">
        <v>227739.24338983858</v>
      </c>
      <c r="L26" s="241">
        <v>0.6347159136295164</v>
      </c>
      <c r="M26" s="240">
        <v>63112.06443270298</v>
      </c>
      <c r="N26" s="241">
        <v>0.1758951643168378</v>
      </c>
      <c r="O26" s="220"/>
      <c r="Q26" s="220"/>
    </row>
    <row r="27" spans="1:17">
      <c r="A27" s="238" t="s">
        <v>327</v>
      </c>
      <c r="B27" s="239">
        <v>46890.000000000007</v>
      </c>
      <c r="C27" s="240">
        <v>7911.029565908425</v>
      </c>
      <c r="D27" s="241">
        <v>0.16871464205392245</v>
      </c>
      <c r="E27" s="242">
        <f>SUM('2014Estimates'!B66:E66)</f>
        <v>4058.7107876052987</v>
      </c>
      <c r="F27" s="243">
        <f>SUM('2014Estimates'!B105:E105)</f>
        <v>3852.3187783031262</v>
      </c>
      <c r="G27" s="242">
        <f>SUM('2014Estimates'!C66:E66)</f>
        <v>2880.2628236659125</v>
      </c>
      <c r="H27" s="243">
        <f>SUM('2014Estimates'!C105:E105)</f>
        <v>2686.2292250296587</v>
      </c>
      <c r="I27" s="244">
        <f>'2014Estimates'!F66+'2014Estimates'!G66</f>
        <v>1463.332381681887</v>
      </c>
      <c r="J27" s="244">
        <f>'2014Estimates'!F105+'2014Estimates'!G105</f>
        <v>1257.2303473346171</v>
      </c>
      <c r="K27" s="240">
        <v>27069.748011614203</v>
      </c>
      <c r="L27" s="241">
        <v>0.57730322055052674</v>
      </c>
      <c r="M27" s="240">
        <v>11909.222422477382</v>
      </c>
      <c r="N27" s="241">
        <v>0.25398213739555087</v>
      </c>
      <c r="O27" s="220"/>
      <c r="Q27" s="220"/>
    </row>
    <row r="28" spans="1:17">
      <c r="A28" s="238" t="s">
        <v>328</v>
      </c>
      <c r="B28" s="239">
        <v>119705</v>
      </c>
      <c r="C28" s="240">
        <v>28156.051993347501</v>
      </c>
      <c r="D28" s="241">
        <v>0.23521199610164573</v>
      </c>
      <c r="E28" s="242">
        <f>SUM('2014Estimates'!B67:E67)</f>
        <v>14521.046950655764</v>
      </c>
      <c r="F28" s="243">
        <f>SUM('2014Estimates'!B106:E106)</f>
        <v>13635.005042691733</v>
      </c>
      <c r="G28" s="242">
        <f>SUM('2014Estimates'!C67:E67)</f>
        <v>10413.048401814929</v>
      </c>
      <c r="H28" s="243">
        <f>SUM('2014Estimates'!C106:E106)</f>
        <v>9941.3199527353627</v>
      </c>
      <c r="I28" s="244">
        <f>'2014Estimates'!F67+'2014Estimates'!G67</f>
        <v>4889.7522752806044</v>
      </c>
      <c r="J28" s="244">
        <f>'2014Estimates'!F106+'2014Estimates'!G106</f>
        <v>4914.3495973685549</v>
      </c>
      <c r="K28" s="240">
        <v>70826.751117133361</v>
      </c>
      <c r="L28" s="241">
        <v>0.59167746641438002</v>
      </c>
      <c r="M28" s="240">
        <v>20722.196889519138</v>
      </c>
      <c r="N28" s="241">
        <v>0.17311053748397426</v>
      </c>
      <c r="O28" s="220"/>
      <c r="Q28" s="220"/>
    </row>
    <row r="29" spans="1:17">
      <c r="A29" s="238" t="s">
        <v>387</v>
      </c>
      <c r="B29" s="239">
        <v>31469.999999999993</v>
      </c>
      <c r="C29" s="240">
        <v>7809.9917679832024</v>
      </c>
      <c r="D29" s="241">
        <v>0.24817260146117587</v>
      </c>
      <c r="E29" s="242">
        <f>SUM('2014Estimates'!B68:E68)</f>
        <v>3996.0764962780427</v>
      </c>
      <c r="F29" s="243">
        <f>SUM('2014Estimates'!B107:E107)</f>
        <v>3813.9152717051606</v>
      </c>
      <c r="G29" s="242">
        <f>SUM('2014Estimates'!C68:E68)</f>
        <v>2812.1954156648862</v>
      </c>
      <c r="H29" s="243">
        <f>SUM('2014Estimates'!C107:E107)</f>
        <v>2703.1633853922144</v>
      </c>
      <c r="I29" s="244">
        <f>'2014Estimates'!F68+'2014Estimates'!G68</f>
        <v>1709.8312595416285</v>
      </c>
      <c r="J29" s="244">
        <f>'2014Estimates'!F107+'2014Estimates'!G107</f>
        <v>1268.7667062250407</v>
      </c>
      <c r="K29" s="240">
        <v>18396.045871156617</v>
      </c>
      <c r="L29" s="241">
        <v>0.58455817830176748</v>
      </c>
      <c r="M29" s="240">
        <v>5263.9623608601742</v>
      </c>
      <c r="N29" s="241">
        <v>0.16726922023705673</v>
      </c>
      <c r="O29" s="220"/>
      <c r="Q29" s="220"/>
    </row>
    <row r="30" spans="1:17">
      <c r="A30" s="238" t="s">
        <v>388</v>
      </c>
      <c r="B30" s="239">
        <v>326150.00000000006</v>
      </c>
      <c r="C30" s="240">
        <v>84431.449916844096</v>
      </c>
      <c r="D30" s="241">
        <v>0.25887306428589324</v>
      </c>
      <c r="E30" s="242">
        <f>SUM('2014Estimates'!B69:E69)</f>
        <v>43466.508718073441</v>
      </c>
      <c r="F30" s="243">
        <f>SUM('2014Estimates'!B108:E108)</f>
        <v>40964.941198770655</v>
      </c>
      <c r="G30" s="242">
        <f>SUM('2014Estimates'!C69:E69)</f>
        <v>30986.850906419309</v>
      </c>
      <c r="H30" s="243">
        <f>SUM('2014Estimates'!C108:E108)</f>
        <v>29371.66068004712</v>
      </c>
      <c r="I30" s="244">
        <f>'2014Estimates'!F69+'2014Estimates'!G69</f>
        <v>16401.827579271445</v>
      </c>
      <c r="J30" s="244">
        <f>'2014Estimates'!F108+'2014Estimates'!G108</f>
        <v>15264.403931134106</v>
      </c>
      <c r="K30" s="240">
        <v>194544.9170760288</v>
      </c>
      <c r="L30" s="241">
        <v>0.59648909114220072</v>
      </c>
      <c r="M30" s="240">
        <v>47173.633007127151</v>
      </c>
      <c r="N30" s="241">
        <v>0.14463784457190601</v>
      </c>
      <c r="O30" s="220"/>
      <c r="Q30" s="220"/>
    </row>
    <row r="31" spans="1:17">
      <c r="A31" s="238" t="s">
        <v>389</v>
      </c>
      <c r="B31" s="239">
        <v>11525.000000000004</v>
      </c>
      <c r="C31" s="240">
        <v>3089.0136938520918</v>
      </c>
      <c r="D31" s="241">
        <v>0.26802721855549594</v>
      </c>
      <c r="E31" s="242">
        <f>SUM('2014Estimates'!B70:E70)</f>
        <v>1575.2517128669683</v>
      </c>
      <c r="F31" s="243">
        <f>SUM('2014Estimates'!B109:E109)</f>
        <v>1513.7619809851233</v>
      </c>
      <c r="G31" s="242">
        <f>SUM('2014Estimates'!C70:E70)</f>
        <v>1171.4965324117709</v>
      </c>
      <c r="H31" s="243">
        <f>SUM('2014Estimates'!C109:E109)</f>
        <v>1148.5604797416304</v>
      </c>
      <c r="I31" s="244">
        <f>'2014Estimates'!F70+'2014Estimates'!G70</f>
        <v>515.40276455499941</v>
      </c>
      <c r="J31" s="244">
        <f>'2014Estimates'!F109+'2014Estimates'!G109</f>
        <v>419.25088687263633</v>
      </c>
      <c r="K31" s="240">
        <v>6721.511321683447</v>
      </c>
      <c r="L31" s="241">
        <v>0.58321139450615578</v>
      </c>
      <c r="M31" s="240">
        <v>1714.4749844644641</v>
      </c>
      <c r="N31" s="241">
        <v>0.14876138693834826</v>
      </c>
      <c r="O31" s="220"/>
      <c r="Q31" s="220"/>
    </row>
    <row r="32" spans="1:17">
      <c r="A32" s="238" t="s">
        <v>390</v>
      </c>
      <c r="B32" s="239">
        <v>765775.00000000012</v>
      </c>
      <c r="C32" s="240">
        <v>151916.13967755137</v>
      </c>
      <c r="D32" s="241">
        <v>0.19838221367575509</v>
      </c>
      <c r="E32" s="242">
        <f>SUM('2014Estimates'!B71:E71)</f>
        <v>77596.036239632958</v>
      </c>
      <c r="F32" s="243">
        <f>SUM('2014Estimates'!B110:E110)</f>
        <v>74320.103437918428</v>
      </c>
      <c r="G32" s="242">
        <f>SUM('2014Estimates'!C71:E71)</f>
        <v>53514.880726972093</v>
      </c>
      <c r="H32" s="243">
        <f>SUM('2014Estimates'!C110:E110)</f>
        <v>51330.349260337636</v>
      </c>
      <c r="I32" s="244">
        <f>'2014Estimates'!F71+'2014Estimates'!G71</f>
        <v>35251.963514083254</v>
      </c>
      <c r="J32" s="244">
        <f>'2014Estimates'!F110+'2014Estimates'!G110</f>
        <v>37076.530160141156</v>
      </c>
      <c r="K32" s="240">
        <v>522843.63495761197</v>
      </c>
      <c r="L32" s="241">
        <v>0.68276404290765813</v>
      </c>
      <c r="M32" s="240">
        <v>91015.225364836762</v>
      </c>
      <c r="N32" s="241">
        <v>0.11885374341658679</v>
      </c>
      <c r="O32" s="220"/>
      <c r="Q32" s="220"/>
    </row>
    <row r="33" spans="1:17">
      <c r="A33" s="238" t="s">
        <v>391</v>
      </c>
      <c r="B33" s="239">
        <v>77734.999999999971</v>
      </c>
      <c r="C33" s="240">
        <v>18776.062395597179</v>
      </c>
      <c r="D33" s="241">
        <v>0.24153936316456145</v>
      </c>
      <c r="E33" s="242">
        <f>SUM('2014Estimates'!B72:E72)</f>
        <v>9614.896878795822</v>
      </c>
      <c r="F33" s="243">
        <f>SUM('2014Estimates'!B111:E111)</f>
        <v>9161.1655168013549</v>
      </c>
      <c r="G33" s="242">
        <f>SUM('2014Estimates'!C72:E72)</f>
        <v>7036.0994972275594</v>
      </c>
      <c r="H33" s="243">
        <f>SUM('2014Estimates'!C111:E111)</f>
        <v>6642.2655011476272</v>
      </c>
      <c r="I33" s="244">
        <f>'2014Estimates'!F72+'2014Estimates'!G72</f>
        <v>4214.4511318672148</v>
      </c>
      <c r="J33" s="244">
        <f>'2014Estimates'!F111+'2014Estimates'!G111</f>
        <v>4606.1622108556367</v>
      </c>
      <c r="K33" s="240">
        <v>46100.418929946587</v>
      </c>
      <c r="L33" s="241">
        <v>0.59304584717240116</v>
      </c>
      <c r="M33" s="240">
        <v>12858.518674456216</v>
      </c>
      <c r="N33" s="241">
        <v>0.16541478966303752</v>
      </c>
      <c r="O33" s="220"/>
      <c r="Q33" s="220"/>
    </row>
    <row r="34" spans="1:17">
      <c r="A34" s="238" t="s">
        <v>392</v>
      </c>
      <c r="B34" s="239">
        <v>1784.9999999999998</v>
      </c>
      <c r="C34" s="240">
        <v>346.21377391269863</v>
      </c>
      <c r="D34" s="241">
        <v>0.1939572963096351</v>
      </c>
      <c r="E34" s="242">
        <f>SUM('2014Estimates'!B73:E73)</f>
        <v>175.24939216684939</v>
      </c>
      <c r="F34" s="243">
        <f>SUM('2014Estimates'!B112:E112)</f>
        <v>170.96438174584921</v>
      </c>
      <c r="G34" s="242">
        <f>SUM('2014Estimates'!C73:E73)</f>
        <v>126.7861414212708</v>
      </c>
      <c r="H34" s="243">
        <f>SUM('2014Estimates'!C112:E112)</f>
        <v>118.26311705738358</v>
      </c>
      <c r="I34" s="244">
        <f>'2014Estimates'!F73+'2014Estimates'!G73</f>
        <v>48.507778216523654</v>
      </c>
      <c r="J34" s="244">
        <f>'2014Estimates'!F112+'2014Estimates'!G112</f>
        <v>44.201382496529106</v>
      </c>
      <c r="K34" s="240">
        <v>1002.2636732152687</v>
      </c>
      <c r="L34" s="241">
        <v>0.56149225390211133</v>
      </c>
      <c r="M34" s="240">
        <v>436.52255287203258</v>
      </c>
      <c r="N34" s="241">
        <v>0.24455044978825358</v>
      </c>
      <c r="O34" s="220"/>
      <c r="Q34" s="220"/>
    </row>
    <row r="35" spans="1:17">
      <c r="A35" s="238" t="s">
        <v>393</v>
      </c>
      <c r="B35" s="239">
        <v>25480.000000000004</v>
      </c>
      <c r="C35" s="240">
        <v>5070.309916461455</v>
      </c>
      <c r="D35" s="241">
        <v>0.1989917549631654</v>
      </c>
      <c r="E35" s="242">
        <f>SUM('2014Estimates'!B74:E74)</f>
        <v>2601.4278046071436</v>
      </c>
      <c r="F35" s="243">
        <f>SUM('2014Estimates'!B113:E113)</f>
        <v>2468.8821118543119</v>
      </c>
      <c r="G35" s="242">
        <f>SUM('2014Estimates'!C74:E74)</f>
        <v>1863.4834330687204</v>
      </c>
      <c r="H35" s="243">
        <f>SUM('2014Estimates'!C113:E113)</f>
        <v>1745.2690357265783</v>
      </c>
      <c r="I35" s="244">
        <f>'2014Estimates'!F74+'2014Estimates'!G74</f>
        <v>846.43142979216577</v>
      </c>
      <c r="J35" s="244">
        <f>'2014Estimates'!F113+'2014Estimates'!G113</f>
        <v>673.95400950948112</v>
      </c>
      <c r="K35" s="240">
        <v>14426.651394738592</v>
      </c>
      <c r="L35" s="241">
        <v>0.56619510968361808</v>
      </c>
      <c r="M35" s="240">
        <v>5983.0386887999557</v>
      </c>
      <c r="N35" s="241">
        <v>0.23481313535321643</v>
      </c>
      <c r="O35" s="220"/>
      <c r="Q35" s="220"/>
    </row>
    <row r="36" spans="1:17">
      <c r="A36" s="238" t="s">
        <v>394</v>
      </c>
      <c r="B36" s="239">
        <v>78340</v>
      </c>
      <c r="C36" s="240">
        <v>20499.901100569514</v>
      </c>
      <c r="D36" s="241">
        <v>0.26167859459496445</v>
      </c>
      <c r="E36" s="242">
        <f>SUM('2014Estimates'!B75:E75)</f>
        <v>10502.308870967461</v>
      </c>
      <c r="F36" s="243">
        <f>SUM('2014Estimates'!B114:E114)</f>
        <v>9997.5922296020562</v>
      </c>
      <c r="G36" s="242">
        <f>SUM('2014Estimates'!C75:E75)</f>
        <v>7461.9042795483219</v>
      </c>
      <c r="H36" s="243">
        <f>SUM('2014Estimates'!C114:E114)</f>
        <v>7203.5040333891047</v>
      </c>
      <c r="I36" s="244">
        <f>'2014Estimates'!F75+'2014Estimates'!G75</f>
        <v>3933.8046937334066</v>
      </c>
      <c r="J36" s="244">
        <f>'2014Estimates'!F114+'2014Estimates'!G114</f>
        <v>3223.2411111998381</v>
      </c>
      <c r="K36" s="240">
        <v>46702.833576675032</v>
      </c>
      <c r="L36" s="241">
        <v>0.59615564943419752</v>
      </c>
      <c r="M36" s="240">
        <v>11137.265322755457</v>
      </c>
      <c r="N36" s="241">
        <v>0.14216575597083811</v>
      </c>
      <c r="O36" s="220"/>
      <c r="Q36" s="220"/>
    </row>
    <row r="37" spans="1:17">
      <c r="A37" s="238" t="s">
        <v>395</v>
      </c>
      <c r="B37" s="239">
        <v>26485.000000000011</v>
      </c>
      <c r="C37" s="240">
        <v>6025.3183244007068</v>
      </c>
      <c r="D37" s="241">
        <v>0.22749927598265826</v>
      </c>
      <c r="E37" s="242">
        <f>SUM('2014Estimates'!B76:E76)</f>
        <v>3137.8529958423883</v>
      </c>
      <c r="F37" s="243">
        <f>SUM('2014Estimates'!B115:E115)</f>
        <v>2887.4653285583186</v>
      </c>
      <c r="G37" s="242">
        <f>SUM('2014Estimates'!C76:E76)</f>
        <v>2238.5215383132877</v>
      </c>
      <c r="H37" s="243">
        <f>SUM('2014Estimates'!C115:E115)</f>
        <v>2037.5551663048682</v>
      </c>
      <c r="I37" s="244">
        <f>'2014Estimates'!F76+'2014Estimates'!G76</f>
        <v>1328.4151813294307</v>
      </c>
      <c r="J37" s="244">
        <f>'2014Estimates'!F115+'2014Estimates'!G115</f>
        <v>1410.0653099311071</v>
      </c>
      <c r="K37" s="240">
        <v>15358.829500110338</v>
      </c>
      <c r="L37" s="241">
        <v>0.57990672078951599</v>
      </c>
      <c r="M37" s="240">
        <v>5100.8521754889671</v>
      </c>
      <c r="N37" s="241">
        <v>0.19259400322782574</v>
      </c>
      <c r="O37" s="220"/>
      <c r="Q37" s="220"/>
    </row>
    <row r="38" spans="1:17">
      <c r="A38" s="238" t="s">
        <v>396</v>
      </c>
      <c r="B38" s="239">
        <v>7069.9999999999991</v>
      </c>
      <c r="C38" s="240">
        <v>1373.5962790490407</v>
      </c>
      <c r="D38" s="241">
        <v>0.19428518798430564</v>
      </c>
      <c r="E38" s="242">
        <f>SUM('2014Estimates'!B77:E77)</f>
        <v>637.50408341678235</v>
      </c>
      <c r="F38" s="243">
        <f>SUM('2014Estimates'!B116:E116)</f>
        <v>736.09219563225815</v>
      </c>
      <c r="G38" s="242">
        <f>SUM('2014Estimates'!C77:E77)</f>
        <v>442.58008739948013</v>
      </c>
      <c r="H38" s="243">
        <f>SUM('2014Estimates'!C116:E116)</f>
        <v>511.93787654232597</v>
      </c>
      <c r="I38" s="244">
        <f>'2014Estimates'!F77+'2014Estimates'!G77</f>
        <v>148.53975839476951</v>
      </c>
      <c r="J38" s="244">
        <f>'2014Estimates'!F116+'2014Estimates'!G116</f>
        <v>166.66881395499149</v>
      </c>
      <c r="K38" s="240">
        <v>3776.6632272422312</v>
      </c>
      <c r="L38" s="241">
        <v>0.53418150314600166</v>
      </c>
      <c r="M38" s="240">
        <v>1919.7404937087274</v>
      </c>
      <c r="N38" s="241">
        <v>0.27153330886969274</v>
      </c>
      <c r="O38" s="220"/>
      <c r="Q38" s="220"/>
    </row>
    <row r="39" spans="1:17">
      <c r="A39" s="238" t="s">
        <v>397</v>
      </c>
      <c r="B39" s="239">
        <v>26104.999999999996</v>
      </c>
      <c r="C39" s="240">
        <v>5974.5270989937817</v>
      </c>
      <c r="D39" s="241">
        <v>0.22886524033686201</v>
      </c>
      <c r="E39" s="242">
        <f>SUM('2014Estimates'!B78:E78)</f>
        <v>3009.4413044867742</v>
      </c>
      <c r="F39" s="243">
        <f>SUM('2014Estimates'!B117:E117)</f>
        <v>2965.0857945070074</v>
      </c>
      <c r="G39" s="242">
        <f>SUM('2014Estimates'!C78:E78)</f>
        <v>2165.6025363066638</v>
      </c>
      <c r="H39" s="243">
        <f>SUM('2014Estimates'!C117:E117)</f>
        <v>2093.931469420816</v>
      </c>
      <c r="I39" s="244">
        <f>'2014Estimates'!F78+'2014Estimates'!G78</f>
        <v>1000.2872717919449</v>
      </c>
      <c r="J39" s="244">
        <f>'2014Estimates'!F117+'2014Estimates'!G117</f>
        <v>949.55915848304517</v>
      </c>
      <c r="K39" s="240">
        <v>14951.107058553414</v>
      </c>
      <c r="L39" s="241">
        <v>0.57272963258201171</v>
      </c>
      <c r="M39" s="240">
        <v>5179.3658424528012</v>
      </c>
      <c r="N39" s="241">
        <v>0.19840512708112629</v>
      </c>
      <c r="O39" s="220"/>
      <c r="Q39" s="220"/>
    </row>
    <row r="40" spans="1:17">
      <c r="A40" s="238" t="s">
        <v>398</v>
      </c>
      <c r="B40" s="239">
        <v>560464.99999999988</v>
      </c>
      <c r="C40" s="240">
        <v>138159.42933495739</v>
      </c>
      <c r="D40" s="241">
        <v>0.24650857651228428</v>
      </c>
      <c r="E40" s="242">
        <f>SUM('2014Estimates'!B79:E79)</f>
        <v>70821.695885115172</v>
      </c>
      <c r="F40" s="243">
        <f>SUM('2014Estimates'!B118:E118)</f>
        <v>67337.733449842213</v>
      </c>
      <c r="G40" s="242">
        <f>SUM('2014Estimates'!C79:E79)</f>
        <v>50922.861261789418</v>
      </c>
      <c r="H40" s="243">
        <f>SUM('2014Estimates'!C118:E118)</f>
        <v>48267.732886662088</v>
      </c>
      <c r="I40" s="244">
        <f>'2014Estimates'!F79+'2014Estimates'!G79</f>
        <v>23526.324705454528</v>
      </c>
      <c r="J40" s="244">
        <f>'2014Estimates'!F118+'2014Estimates'!G118</f>
        <v>23322.687088138096</v>
      </c>
      <c r="K40" s="240">
        <v>356668.10961345083</v>
      </c>
      <c r="L40" s="241">
        <v>0.63637891681630587</v>
      </c>
      <c r="M40" s="240">
        <v>65637.461051591701</v>
      </c>
      <c r="N40" s="241">
        <v>0.11711250667140984</v>
      </c>
      <c r="O40" s="220"/>
      <c r="Q40" s="220"/>
    </row>
    <row r="41" spans="1:17">
      <c r="A41" s="238" t="s">
        <v>399</v>
      </c>
      <c r="B41" s="239">
        <v>1439.9999999999998</v>
      </c>
      <c r="C41" s="240">
        <v>258.49620588416201</v>
      </c>
      <c r="D41" s="241">
        <v>0.17951125408622365</v>
      </c>
      <c r="E41" s="242">
        <f>SUM('2014Estimates'!B80:E80)</f>
        <v>141.77006280690441</v>
      </c>
      <c r="F41" s="243">
        <f>SUM('2014Estimates'!B119:E119)</f>
        <v>116.72614307725763</v>
      </c>
      <c r="G41" s="242">
        <f>SUM('2014Estimates'!C80:E80)</f>
        <v>100.28281586603572</v>
      </c>
      <c r="H41" s="243">
        <f>SUM('2014Estimates'!C119:E119)</f>
        <v>87.164545801162348</v>
      </c>
      <c r="I41" s="244">
        <f>'2014Estimates'!F80+'2014Estimates'!G80</f>
        <v>34.331669350470179</v>
      </c>
      <c r="J41" s="244">
        <f>'2014Estimates'!F119+'2014Estimates'!G119</f>
        <v>22.311668953630942</v>
      </c>
      <c r="K41" s="240">
        <v>727.91493199884928</v>
      </c>
      <c r="L41" s="241">
        <v>0.50549648055475649</v>
      </c>
      <c r="M41" s="240">
        <v>453.58886211698848</v>
      </c>
      <c r="N41" s="241">
        <v>0.31499226535901981</v>
      </c>
      <c r="O41" s="220"/>
      <c r="Q41" s="220"/>
    </row>
    <row r="42" spans="1:17" ht="15.75" thickBot="1">
      <c r="A42" s="245" t="s">
        <v>400</v>
      </c>
      <c r="B42" s="246">
        <v>102524.99999999999</v>
      </c>
      <c r="C42" s="247">
        <v>24756.026400578347</v>
      </c>
      <c r="D42" s="248">
        <v>0.24146331529459497</v>
      </c>
      <c r="E42" s="249">
        <f>SUM('2014Estimates'!B81:E81)</f>
        <v>12795.172446333776</v>
      </c>
      <c r="F42" s="250">
        <f>SUM('2014Estimates'!B120:E120)</f>
        <v>11960.853954244571</v>
      </c>
      <c r="G42" s="249">
        <f>SUM('2014Estimates'!C81:E81)</f>
        <v>9387.2308418672619</v>
      </c>
      <c r="H42" s="250">
        <f>SUM('2014Estimates'!C120:E120)</f>
        <v>8848.4785499677</v>
      </c>
      <c r="I42" s="251">
        <f>'2014Estimates'!F81+'2014Estimates'!G81</f>
        <v>5241.9510423555439</v>
      </c>
      <c r="J42" s="251">
        <f>'2014Estimates'!F120+'2014Estimates'!G120</f>
        <v>5193.5324519118694</v>
      </c>
      <c r="K42" s="247">
        <v>61889.848404860328</v>
      </c>
      <c r="L42" s="248">
        <v>0.60365616586062265</v>
      </c>
      <c r="M42" s="247">
        <v>15879.125194561304</v>
      </c>
      <c r="N42" s="248">
        <v>0.15488051884478232</v>
      </c>
      <c r="O42" s="220"/>
      <c r="Q42" s="220"/>
    </row>
    <row r="43" spans="1:17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7">
      <c r="A44" s="221" t="s">
        <v>419</v>
      </c>
      <c r="N44" s="220"/>
    </row>
    <row r="45" spans="1:17">
      <c r="A45" s="222" t="s">
        <v>420</v>
      </c>
    </row>
    <row r="46" spans="1:17">
      <c r="A46" s="222" t="s">
        <v>421</v>
      </c>
    </row>
    <row r="47" spans="1:17">
      <c r="A47" s="222" t="s">
        <v>422</v>
      </c>
    </row>
    <row r="48" spans="1:17">
      <c r="A48" s="222" t="s">
        <v>423</v>
      </c>
    </row>
    <row r="49" spans="1:1">
      <c r="A49" s="223">
        <v>42006</v>
      </c>
    </row>
  </sheetData>
  <mergeCells count="1">
    <mergeCell ref="A1:D1"/>
  </mergeCells>
  <hyperlinks>
    <hyperlink ref="A1:B1" location="Index!A1" display="Return to Index (Table of Contents)"/>
  </hyperlink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6"/>
  <sheetViews>
    <sheetView workbookViewId="0">
      <selection sqref="A1:B1"/>
    </sheetView>
  </sheetViews>
  <sheetFormatPr defaultRowHeight="15"/>
  <cols>
    <col min="1" max="1" width="15.5703125" style="291" customWidth="1"/>
    <col min="2" max="2" width="17.42578125" style="291" customWidth="1"/>
    <col min="3" max="5" width="15.5703125" style="291" customWidth="1"/>
    <col min="6" max="6" width="13.7109375" style="291" customWidth="1"/>
    <col min="7" max="7" width="12.7109375" style="291" customWidth="1"/>
    <col min="8" max="10" width="11.28515625" style="291" customWidth="1"/>
    <col min="11" max="13" width="10.5703125" style="291" bestFit="1" customWidth="1"/>
    <col min="14" max="16384" width="9.140625" style="291"/>
  </cols>
  <sheetData>
    <row r="1" spans="1:13">
      <c r="A1" s="437" t="s">
        <v>486</v>
      </c>
      <c r="B1" s="437"/>
    </row>
    <row r="2" spans="1:13" ht="20.25" thickBot="1">
      <c r="A2" s="436" t="s">
        <v>317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13" ht="15" customHeight="1">
      <c r="A3" s="430" t="s">
        <v>318</v>
      </c>
      <c r="B3" s="292" t="s">
        <v>445</v>
      </c>
      <c r="C3" s="432" t="s">
        <v>319</v>
      </c>
      <c r="D3" s="432"/>
      <c r="E3" s="432"/>
      <c r="F3" s="432"/>
      <c r="G3" s="432"/>
      <c r="H3" s="433" t="s">
        <v>320</v>
      </c>
      <c r="I3" s="434"/>
      <c r="J3" s="434"/>
      <c r="K3" s="434"/>
      <c r="L3" s="434"/>
      <c r="M3" s="435"/>
    </row>
    <row r="4" spans="1:13">
      <c r="A4" s="431"/>
      <c r="B4" s="293">
        <v>2025</v>
      </c>
      <c r="C4" s="294">
        <v>2014</v>
      </c>
      <c r="D4" s="295">
        <v>2013</v>
      </c>
      <c r="E4" s="295">
        <v>2012</v>
      </c>
      <c r="F4" s="295">
        <v>2011</v>
      </c>
      <c r="G4" s="296" t="s">
        <v>321</v>
      </c>
      <c r="H4" s="297">
        <v>2010</v>
      </c>
      <c r="I4" s="326">
        <v>2000</v>
      </c>
      <c r="J4" s="326">
        <v>1990</v>
      </c>
      <c r="K4" s="298">
        <v>1980</v>
      </c>
      <c r="L4" s="298">
        <v>1970</v>
      </c>
      <c r="M4" s="299">
        <v>1960</v>
      </c>
    </row>
    <row r="5" spans="1:13" ht="15.75" thickBot="1">
      <c r="A5" s="349" t="s">
        <v>324</v>
      </c>
      <c r="B5" s="341">
        <v>4516200</v>
      </c>
      <c r="C5" s="342">
        <v>3962710</v>
      </c>
      <c r="D5" s="343">
        <v>3919020</v>
      </c>
      <c r="E5" s="343">
        <v>3883735</v>
      </c>
      <c r="F5" s="343">
        <v>3857625</v>
      </c>
      <c r="G5" s="344">
        <v>3837300</v>
      </c>
      <c r="H5" s="345">
        <v>3831074</v>
      </c>
      <c r="I5" s="343">
        <v>3421399</v>
      </c>
      <c r="J5" s="343">
        <v>2842321</v>
      </c>
      <c r="K5" s="343">
        <v>2633156</v>
      </c>
      <c r="L5" s="343">
        <v>2091533</v>
      </c>
      <c r="M5" s="346">
        <v>1768687</v>
      </c>
    </row>
    <row r="6" spans="1:13" ht="15.75" thickBot="1">
      <c r="A6" s="350" t="s">
        <v>343</v>
      </c>
      <c r="B6" s="351">
        <f t="shared" ref="B6:J6" si="0">SUM(B7:B9)</f>
        <v>282579</v>
      </c>
      <c r="C6" s="352">
        <f t="shared" si="0"/>
        <v>255335</v>
      </c>
      <c r="D6" s="353">
        <f t="shared" si="0"/>
        <v>252950</v>
      </c>
      <c r="E6" s="353">
        <f t="shared" si="0"/>
        <v>251115</v>
      </c>
      <c r="F6" s="353">
        <f t="shared" si="0"/>
        <v>249490</v>
      </c>
      <c r="G6" s="354">
        <f t="shared" si="0"/>
        <v>248710</v>
      </c>
      <c r="H6" s="355">
        <f t="shared" si="0"/>
        <v>248285</v>
      </c>
      <c r="I6" s="353">
        <f t="shared" si="0"/>
        <v>225701</v>
      </c>
      <c r="J6" s="353">
        <f t="shared" si="0"/>
        <v>200927</v>
      </c>
      <c r="K6" s="353">
        <f t="shared" ref="K6:M6" si="1">SUM(K7:K9)</f>
        <v>192940</v>
      </c>
      <c r="L6" s="353">
        <f t="shared" si="1"/>
        <v>151445</v>
      </c>
      <c r="M6" s="356">
        <f t="shared" si="1"/>
        <v>122667</v>
      </c>
    </row>
    <row r="7" spans="1:13">
      <c r="A7" s="302" t="s">
        <v>326</v>
      </c>
      <c r="B7" s="303">
        <v>94984</v>
      </c>
      <c r="C7" s="304">
        <v>88740</v>
      </c>
      <c r="D7" s="305">
        <v>87725</v>
      </c>
      <c r="E7" s="305">
        <v>86785</v>
      </c>
      <c r="F7" s="305">
        <v>85995</v>
      </c>
      <c r="G7" s="306">
        <v>85735</v>
      </c>
      <c r="H7" s="347">
        <v>85579</v>
      </c>
      <c r="I7" s="305">
        <v>78153</v>
      </c>
      <c r="J7" s="305">
        <v>70811</v>
      </c>
      <c r="K7" s="305">
        <v>68211</v>
      </c>
      <c r="L7" s="305">
        <v>53776</v>
      </c>
      <c r="M7" s="348">
        <v>39165</v>
      </c>
    </row>
    <row r="8" spans="1:13">
      <c r="A8" s="307" t="s">
        <v>327</v>
      </c>
      <c r="B8" s="308">
        <v>51371</v>
      </c>
      <c r="C8" s="309">
        <v>46890</v>
      </c>
      <c r="D8" s="301">
        <v>46560</v>
      </c>
      <c r="E8" s="301">
        <v>46295</v>
      </c>
      <c r="F8" s="301">
        <v>46155</v>
      </c>
      <c r="G8" s="310">
        <v>46135</v>
      </c>
      <c r="H8" s="300">
        <v>46034</v>
      </c>
      <c r="I8" s="301">
        <v>44479</v>
      </c>
      <c r="J8" s="301">
        <v>38889</v>
      </c>
      <c r="K8" s="301">
        <v>35264</v>
      </c>
      <c r="L8" s="301">
        <v>25755</v>
      </c>
      <c r="M8" s="339">
        <v>24635</v>
      </c>
    </row>
    <row r="9" spans="1:13" ht="15.75" thickBot="1">
      <c r="A9" s="311" t="s">
        <v>328</v>
      </c>
      <c r="B9" s="312">
        <v>136224</v>
      </c>
      <c r="C9" s="313">
        <v>119705</v>
      </c>
      <c r="D9" s="314">
        <v>118665</v>
      </c>
      <c r="E9" s="314">
        <v>118035</v>
      </c>
      <c r="F9" s="314">
        <v>117340</v>
      </c>
      <c r="G9" s="315">
        <v>116840</v>
      </c>
      <c r="H9" s="316">
        <v>116672</v>
      </c>
      <c r="I9" s="314">
        <v>103069</v>
      </c>
      <c r="J9" s="314">
        <v>91227</v>
      </c>
      <c r="K9" s="314">
        <v>89465</v>
      </c>
      <c r="L9" s="314">
        <v>71914</v>
      </c>
      <c r="M9" s="340">
        <v>58867</v>
      </c>
    </row>
    <row r="10" spans="1:13" ht="15.75" thickTop="1"/>
    <row r="11" spans="1:13">
      <c r="A11" s="317" t="s">
        <v>446</v>
      </c>
    </row>
    <row r="12" spans="1:13">
      <c r="A12" s="317" t="s">
        <v>447</v>
      </c>
    </row>
    <row r="13" spans="1:13">
      <c r="A13" s="317" t="s">
        <v>448</v>
      </c>
    </row>
    <row r="14" spans="1:13">
      <c r="A14" s="317" t="s">
        <v>449</v>
      </c>
    </row>
    <row r="16" spans="1:13">
      <c r="A16" s="358" t="s">
        <v>450</v>
      </c>
    </row>
    <row r="18" spans="1:6">
      <c r="A18" s="329" t="s">
        <v>451</v>
      </c>
      <c r="B18" s="330" t="s">
        <v>410</v>
      </c>
      <c r="C18" s="330" t="s">
        <v>325</v>
      </c>
      <c r="D18" s="330" t="s">
        <v>337</v>
      </c>
      <c r="E18" s="330" t="s">
        <v>338</v>
      </c>
      <c r="F18" s="331" t="s">
        <v>452</v>
      </c>
    </row>
    <row r="19" spans="1:6">
      <c r="A19" s="332">
        <v>1960</v>
      </c>
      <c r="B19" s="333">
        <v>1768687</v>
      </c>
      <c r="C19" s="333">
        <v>122667</v>
      </c>
      <c r="D19" s="333">
        <v>39165</v>
      </c>
      <c r="E19" s="333">
        <v>24635</v>
      </c>
      <c r="F19" s="334">
        <v>58867</v>
      </c>
    </row>
    <row r="20" spans="1:6">
      <c r="A20" s="332">
        <v>1970</v>
      </c>
      <c r="B20" s="333">
        <v>2091533</v>
      </c>
      <c r="C20" s="333">
        <v>151445</v>
      </c>
      <c r="D20" s="333">
        <v>53776</v>
      </c>
      <c r="E20" s="333">
        <v>25755</v>
      </c>
      <c r="F20" s="335">
        <v>71914</v>
      </c>
    </row>
    <row r="21" spans="1:6">
      <c r="A21" s="332">
        <v>1980</v>
      </c>
      <c r="B21" s="333">
        <v>2633156</v>
      </c>
      <c r="C21" s="333">
        <v>192940</v>
      </c>
      <c r="D21" s="333">
        <v>68211</v>
      </c>
      <c r="E21" s="333">
        <v>35264</v>
      </c>
      <c r="F21" s="335">
        <v>89465</v>
      </c>
    </row>
    <row r="22" spans="1:6">
      <c r="A22" s="332">
        <v>1990</v>
      </c>
      <c r="B22" s="333">
        <v>2842321</v>
      </c>
      <c r="C22" s="333">
        <v>200927</v>
      </c>
      <c r="D22" s="333">
        <v>70811</v>
      </c>
      <c r="E22" s="333">
        <v>38889</v>
      </c>
      <c r="F22" s="335">
        <v>91227</v>
      </c>
    </row>
    <row r="23" spans="1:6">
      <c r="A23" s="332">
        <v>2000</v>
      </c>
      <c r="B23" s="333">
        <v>3421399</v>
      </c>
      <c r="C23" s="333">
        <v>225701</v>
      </c>
      <c r="D23" s="333">
        <v>78153</v>
      </c>
      <c r="E23" s="333">
        <v>44479</v>
      </c>
      <c r="F23" s="335">
        <v>103069</v>
      </c>
    </row>
    <row r="24" spans="1:6">
      <c r="A24" s="332">
        <v>2010</v>
      </c>
      <c r="B24" s="333">
        <v>3831074</v>
      </c>
      <c r="C24" s="333">
        <v>248285</v>
      </c>
      <c r="D24" s="333">
        <v>85579</v>
      </c>
      <c r="E24" s="333">
        <v>46034</v>
      </c>
      <c r="F24" s="335">
        <v>116672</v>
      </c>
    </row>
    <row r="25" spans="1:6">
      <c r="A25" s="332">
        <v>2014</v>
      </c>
      <c r="B25" s="333">
        <v>3962710</v>
      </c>
      <c r="C25" s="333">
        <v>255335</v>
      </c>
      <c r="D25" s="333">
        <v>88740</v>
      </c>
      <c r="E25" s="333">
        <v>46890</v>
      </c>
      <c r="F25" s="335">
        <v>119705</v>
      </c>
    </row>
    <row r="26" spans="1:6">
      <c r="A26" s="336">
        <v>2025</v>
      </c>
      <c r="B26" s="337">
        <v>4516200</v>
      </c>
      <c r="C26" s="337">
        <v>282579</v>
      </c>
      <c r="D26" s="337">
        <v>94984</v>
      </c>
      <c r="E26" s="337">
        <v>51371</v>
      </c>
      <c r="F26" s="338">
        <v>136224</v>
      </c>
    </row>
    <row r="28" spans="1:6" ht="18.75">
      <c r="A28" s="357" t="s">
        <v>453</v>
      </c>
    </row>
    <row r="29" spans="1:6">
      <c r="A29" s="318" t="s">
        <v>454</v>
      </c>
      <c r="B29" s="319" t="s">
        <v>410</v>
      </c>
      <c r="C29" s="319" t="s">
        <v>325</v>
      </c>
      <c r="D29" s="319" t="s">
        <v>337</v>
      </c>
      <c r="E29" s="319" t="s">
        <v>338</v>
      </c>
      <c r="F29" s="327" t="s">
        <v>452</v>
      </c>
    </row>
    <row r="30" spans="1:6">
      <c r="A30" s="320" t="s">
        <v>455</v>
      </c>
      <c r="B30" s="321">
        <f t="shared" ref="B30:D36" si="2">((B20/B19)^(1/($A20-$A19)))-1</f>
        <v>1.6907320524228275E-2</v>
      </c>
      <c r="C30" s="321">
        <f t="shared" si="2"/>
        <v>2.1298559950098106E-2</v>
      </c>
      <c r="D30" s="321">
        <f t="shared" si="2"/>
        <v>3.2212315544675629E-2</v>
      </c>
      <c r="E30" s="321">
        <f t="shared" ref="E30:F36" si="3">((E20/E19)^(1/($A20-$A19)))-1</f>
        <v>4.4559570853144326E-3</v>
      </c>
      <c r="F30" s="328">
        <f t="shared" si="3"/>
        <v>2.0220754505707594E-2</v>
      </c>
    </row>
    <row r="31" spans="1:6">
      <c r="A31" s="320" t="s">
        <v>456</v>
      </c>
      <c r="B31" s="321">
        <f t="shared" si="2"/>
        <v>2.3295788692639485E-2</v>
      </c>
      <c r="C31" s="321">
        <f t="shared" si="2"/>
        <v>2.4511254198623877E-2</v>
      </c>
      <c r="D31" s="321">
        <f t="shared" si="2"/>
        <v>2.4062804358936374E-2</v>
      </c>
      <c r="E31" s="321">
        <f t="shared" si="3"/>
        <v>3.1922309828110951E-2</v>
      </c>
      <c r="F31" s="322">
        <f t="shared" si="3"/>
        <v>2.2077839391084542E-2</v>
      </c>
    </row>
    <row r="32" spans="1:6">
      <c r="A32" s="320" t="s">
        <v>457</v>
      </c>
      <c r="B32" s="321">
        <f t="shared" si="2"/>
        <v>7.6730728137097692E-3</v>
      </c>
      <c r="C32" s="321">
        <f t="shared" si="2"/>
        <v>4.0644775019718082E-3</v>
      </c>
      <c r="D32" s="321">
        <f t="shared" si="2"/>
        <v>3.7478570872400141E-3</v>
      </c>
      <c r="E32" s="321">
        <f t="shared" si="3"/>
        <v>9.8329105573655706E-3</v>
      </c>
      <c r="F32" s="322">
        <f t="shared" si="3"/>
        <v>1.9522450090525556E-3</v>
      </c>
    </row>
    <row r="33" spans="1:6">
      <c r="A33" s="320" t="s">
        <v>458</v>
      </c>
      <c r="B33" s="321">
        <f t="shared" si="2"/>
        <v>1.8715842303267616E-2</v>
      </c>
      <c r="C33" s="321">
        <f t="shared" si="2"/>
        <v>1.1694801308389957E-2</v>
      </c>
      <c r="D33" s="321">
        <f t="shared" si="2"/>
        <v>9.9142323664724863E-3</v>
      </c>
      <c r="E33" s="321">
        <f t="shared" si="3"/>
        <v>1.3521168616861479E-2</v>
      </c>
      <c r="F33" s="322">
        <f t="shared" si="3"/>
        <v>1.2279558299503446E-2</v>
      </c>
    </row>
    <row r="34" spans="1:6">
      <c r="A34" s="320" t="s">
        <v>459</v>
      </c>
      <c r="B34" s="321">
        <f t="shared" si="2"/>
        <v>1.1373759895288993E-2</v>
      </c>
      <c r="C34" s="321">
        <f t="shared" si="2"/>
        <v>9.5822349695746656E-3</v>
      </c>
      <c r="D34" s="321">
        <f t="shared" si="2"/>
        <v>9.1184704546249939E-3</v>
      </c>
      <c r="E34" s="321">
        <f t="shared" si="3"/>
        <v>3.4422194996972522E-3</v>
      </c>
      <c r="F34" s="322">
        <f t="shared" si="3"/>
        <v>1.2473949946702367E-2</v>
      </c>
    </row>
    <row r="35" spans="1:6">
      <c r="A35" s="320" t="s">
        <v>460</v>
      </c>
      <c r="B35" s="321">
        <f t="shared" si="2"/>
        <v>8.4815041178987194E-3</v>
      </c>
      <c r="C35" s="321">
        <f t="shared" si="2"/>
        <v>7.0243378791210453E-3</v>
      </c>
      <c r="D35" s="321">
        <f t="shared" si="2"/>
        <v>9.1089411828013667E-3</v>
      </c>
      <c r="E35" s="321">
        <f t="shared" si="3"/>
        <v>4.6166689298243746E-3</v>
      </c>
      <c r="F35" s="322">
        <f t="shared" si="3"/>
        <v>6.4365772344716632E-3</v>
      </c>
    </row>
    <row r="36" spans="1:6">
      <c r="A36" s="323" t="s">
        <v>461</v>
      </c>
      <c r="B36" s="324">
        <f t="shared" si="2"/>
        <v>1.1956624596978882E-2</v>
      </c>
      <c r="C36" s="324">
        <f t="shared" si="2"/>
        <v>9.259125568203741E-3</v>
      </c>
      <c r="D36" s="324">
        <f t="shared" si="2"/>
        <v>6.20075561869049E-3</v>
      </c>
      <c r="E36" s="324">
        <f t="shared" si="3"/>
        <v>8.3317334617234451E-3</v>
      </c>
      <c r="F36" s="325">
        <f t="shared" si="3"/>
        <v>1.1821161119354384E-2</v>
      </c>
    </row>
  </sheetData>
  <mergeCells count="5">
    <mergeCell ref="A3:A4"/>
    <mergeCell ref="C3:G3"/>
    <mergeCell ref="H3:M3"/>
    <mergeCell ref="A2:M2"/>
    <mergeCell ref="A1:B1"/>
  </mergeCells>
  <hyperlinks>
    <hyperlink ref="A1:B1" location="Index!A1" display="Return to Index (Table of Contents)"/>
  </hyperlinks>
  <pageMargins left="0.7" right="0.7" top="0.75" bottom="0.75" header="0.3" footer="0.3"/>
  <pageSetup orientation="portrait" horizontalDpi="4294967293" verticalDpi="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249"/>
  <sheetViews>
    <sheetView zoomScaleNormal="100" workbookViewId="0">
      <selection activeCell="E11" sqref="E11"/>
    </sheetView>
  </sheetViews>
  <sheetFormatPr defaultRowHeight="15"/>
  <cols>
    <col min="1" max="1" width="18.5703125" customWidth="1"/>
    <col min="2" max="8" width="14.42578125" customWidth="1"/>
    <col min="9" max="10" width="13.7109375" customWidth="1"/>
    <col min="11" max="11" width="20" customWidth="1"/>
    <col min="12" max="12" width="14.42578125" customWidth="1"/>
    <col min="13" max="13" width="7.140625" customWidth="1"/>
    <col min="14" max="14" width="19.28515625" customWidth="1"/>
    <col min="15" max="15" width="13.85546875" customWidth="1"/>
    <col min="16" max="16" width="10.140625" customWidth="1"/>
    <col min="17" max="17" width="18" customWidth="1"/>
    <col min="18" max="18" width="12.7109375" customWidth="1"/>
    <col min="19" max="19" width="6.42578125" customWidth="1"/>
    <col min="20" max="20" width="16.140625" customWidth="1"/>
    <col min="21" max="21" width="12.140625" customWidth="1"/>
  </cols>
  <sheetData>
    <row r="1" spans="1:28" ht="15.75" thickBot="1">
      <c r="A1" s="437" t="s">
        <v>486</v>
      </c>
      <c r="B1" s="437"/>
    </row>
    <row r="2" spans="1:28" ht="36" customHeight="1">
      <c r="A2" s="438" t="s">
        <v>59</v>
      </c>
      <c r="B2" s="439"/>
      <c r="C2" s="439"/>
      <c r="D2" s="439"/>
      <c r="E2" s="439"/>
      <c r="F2" s="439" t="s">
        <v>60</v>
      </c>
      <c r="G2" s="439"/>
      <c r="H2" s="439"/>
      <c r="I2" s="440"/>
      <c r="K2" s="441" t="s">
        <v>61</v>
      </c>
      <c r="L2" s="439"/>
      <c r="M2" s="440"/>
    </row>
    <row r="3" spans="1:28" s="56" customFormat="1" ht="42.75" customHeight="1">
      <c r="A3" s="52" t="s">
        <v>62</v>
      </c>
      <c r="B3" s="53" t="s">
        <v>63</v>
      </c>
      <c r="C3" s="53" t="s">
        <v>64</v>
      </c>
      <c r="D3" s="53" t="s">
        <v>65</v>
      </c>
      <c r="E3" s="53" t="s">
        <v>66</v>
      </c>
      <c r="F3" s="53" t="s">
        <v>67</v>
      </c>
      <c r="G3" s="54" t="s">
        <v>68</v>
      </c>
      <c r="H3" s="53" t="s">
        <v>69</v>
      </c>
      <c r="I3" s="55" t="s">
        <v>70</v>
      </c>
      <c r="K3" s="52" t="s">
        <v>62</v>
      </c>
      <c r="L3" s="53" t="s">
        <v>63</v>
      </c>
      <c r="M3" s="57" t="s">
        <v>71</v>
      </c>
      <c r="N3" s="58"/>
      <c r="O3" s="59"/>
      <c r="Q3" s="58"/>
      <c r="R3" s="59"/>
      <c r="T3" s="58"/>
      <c r="U3" s="59"/>
    </row>
    <row r="4" spans="1:28">
      <c r="A4" s="60" t="s">
        <v>72</v>
      </c>
      <c r="B4" s="61">
        <v>845</v>
      </c>
      <c r="C4" s="61">
        <v>845</v>
      </c>
      <c r="D4" s="61">
        <f t="shared" ref="D4:D67" si="0">B4-C4</f>
        <v>0</v>
      </c>
      <c r="E4" s="62">
        <f t="shared" ref="E4:E67" si="1">D4/C4</f>
        <v>0</v>
      </c>
      <c r="F4" s="63">
        <v>168</v>
      </c>
      <c r="G4" s="63">
        <v>168</v>
      </c>
      <c r="H4" s="63">
        <v>125</v>
      </c>
      <c r="I4" s="64">
        <v>125</v>
      </c>
      <c r="K4" s="65" t="s">
        <v>73</v>
      </c>
      <c r="L4" s="66">
        <v>601510</v>
      </c>
      <c r="M4" s="67">
        <v>1</v>
      </c>
      <c r="P4" s="68"/>
      <c r="S4" s="68"/>
      <c r="V4" s="68"/>
    </row>
    <row r="5" spans="1:28">
      <c r="A5" s="65" t="s">
        <v>74</v>
      </c>
      <c r="B5" s="66">
        <v>370</v>
      </c>
      <c r="C5" s="66">
        <v>370</v>
      </c>
      <c r="D5" s="66">
        <f t="shared" si="0"/>
        <v>0</v>
      </c>
      <c r="E5" s="69">
        <f t="shared" si="1"/>
        <v>0</v>
      </c>
      <c r="F5" s="70">
        <v>204</v>
      </c>
      <c r="G5" s="70">
        <v>204</v>
      </c>
      <c r="H5" s="70">
        <v>126</v>
      </c>
      <c r="I5" s="67">
        <v>126</v>
      </c>
      <c r="K5" s="65" t="s">
        <v>75</v>
      </c>
      <c r="L5" s="66">
        <v>160775</v>
      </c>
      <c r="M5" s="67">
        <v>2</v>
      </c>
      <c r="P5" s="68"/>
      <c r="S5" s="68"/>
      <c r="V5" s="68"/>
    </row>
    <row r="6" spans="1:28">
      <c r="A6" s="65" t="s">
        <v>76</v>
      </c>
      <c r="B6" s="66">
        <v>180</v>
      </c>
      <c r="C6" s="66">
        <v>180</v>
      </c>
      <c r="D6" s="66">
        <f t="shared" si="0"/>
        <v>0</v>
      </c>
      <c r="E6" s="69">
        <f t="shared" si="1"/>
        <v>0</v>
      </c>
      <c r="F6" s="70">
        <v>225</v>
      </c>
      <c r="G6" s="70">
        <v>225</v>
      </c>
      <c r="H6" s="70">
        <v>127</v>
      </c>
      <c r="I6" s="67">
        <v>127</v>
      </c>
      <c r="K6" s="65" t="s">
        <v>77</v>
      </c>
      <c r="L6" s="66">
        <v>159265</v>
      </c>
      <c r="M6" s="67">
        <v>3</v>
      </c>
      <c r="P6" s="68"/>
      <c r="S6" s="68"/>
      <c r="V6" s="68"/>
    </row>
    <row r="7" spans="1:28">
      <c r="A7" s="60" t="s">
        <v>78</v>
      </c>
      <c r="B7" s="61">
        <v>51270</v>
      </c>
      <c r="C7" s="61">
        <v>50720</v>
      </c>
      <c r="D7" s="61">
        <f t="shared" si="0"/>
        <v>550</v>
      </c>
      <c r="E7" s="62">
        <f t="shared" si="1"/>
        <v>1.0843848580441641E-2</v>
      </c>
      <c r="F7" s="63">
        <v>11</v>
      </c>
      <c r="G7" s="63">
        <v>11</v>
      </c>
      <c r="H7" s="63">
        <v>11</v>
      </c>
      <c r="I7" s="64">
        <v>45</v>
      </c>
      <c r="K7" s="65" t="s">
        <v>79</v>
      </c>
      <c r="L7" s="66">
        <v>106455</v>
      </c>
      <c r="M7" s="67">
        <v>4</v>
      </c>
      <c r="P7" s="68"/>
      <c r="S7" s="68"/>
      <c r="V7" s="68"/>
      <c r="AB7" s="71"/>
    </row>
    <row r="8" spans="1:28">
      <c r="A8" s="65" t="s">
        <v>80</v>
      </c>
      <c r="B8" s="66">
        <v>1620</v>
      </c>
      <c r="C8" s="66">
        <v>1610</v>
      </c>
      <c r="D8" s="66">
        <f t="shared" si="0"/>
        <v>10</v>
      </c>
      <c r="E8" s="69">
        <f t="shared" si="1"/>
        <v>6.2111801242236021E-3</v>
      </c>
      <c r="F8" s="70">
        <v>135</v>
      </c>
      <c r="G8" s="70">
        <v>135</v>
      </c>
      <c r="H8" s="70">
        <v>85</v>
      </c>
      <c r="I8" s="67">
        <v>73</v>
      </c>
      <c r="K8" s="65" t="s">
        <v>81</v>
      </c>
      <c r="L8" s="66">
        <v>95310</v>
      </c>
      <c r="M8" s="67">
        <v>5</v>
      </c>
      <c r="P8" s="68"/>
      <c r="S8" s="68"/>
      <c r="V8" s="68"/>
    </row>
    <row r="9" spans="1:28">
      <c r="A9" s="65" t="s">
        <v>82</v>
      </c>
      <c r="B9" s="66">
        <v>50</v>
      </c>
      <c r="C9" s="66">
        <v>45</v>
      </c>
      <c r="D9" s="66">
        <f t="shared" si="0"/>
        <v>5</v>
      </c>
      <c r="E9" s="69">
        <f t="shared" si="1"/>
        <v>0.1111111111111111</v>
      </c>
      <c r="F9" s="70">
        <v>238</v>
      </c>
      <c r="G9" s="70">
        <v>238</v>
      </c>
      <c r="H9" s="70">
        <v>101</v>
      </c>
      <c r="I9" s="67">
        <v>1</v>
      </c>
      <c r="K9" s="65" t="s">
        <v>83</v>
      </c>
      <c r="L9" s="66">
        <v>93395</v>
      </c>
      <c r="M9" s="67">
        <v>6</v>
      </c>
      <c r="P9" s="68"/>
      <c r="S9" s="68"/>
      <c r="V9" s="68"/>
    </row>
    <row r="10" spans="1:28">
      <c r="A10" s="65" t="s">
        <v>84</v>
      </c>
      <c r="B10" s="66">
        <v>605</v>
      </c>
      <c r="C10" s="66">
        <v>605</v>
      </c>
      <c r="D10" s="66">
        <f t="shared" si="0"/>
        <v>0</v>
      </c>
      <c r="E10" s="69">
        <f t="shared" si="1"/>
        <v>0</v>
      </c>
      <c r="F10" s="70">
        <v>186</v>
      </c>
      <c r="G10" s="70">
        <v>186</v>
      </c>
      <c r="H10" s="70">
        <v>128</v>
      </c>
      <c r="I10" s="67">
        <v>128</v>
      </c>
      <c r="K10" s="65" t="s">
        <v>85</v>
      </c>
      <c r="L10" s="66">
        <v>79985</v>
      </c>
      <c r="M10" s="67">
        <v>7</v>
      </c>
      <c r="P10" s="68"/>
      <c r="S10" s="68"/>
      <c r="V10" s="68"/>
    </row>
    <row r="11" spans="1:28">
      <c r="A11" s="65" t="s">
        <v>86</v>
      </c>
      <c r="B11" s="66">
        <v>20340</v>
      </c>
      <c r="C11" s="66">
        <v>20295</v>
      </c>
      <c r="D11" s="66">
        <f t="shared" si="0"/>
        <v>45</v>
      </c>
      <c r="E11" s="69">
        <f t="shared" si="1"/>
        <v>2.2172949002217295E-3</v>
      </c>
      <c r="F11" s="70">
        <v>28</v>
      </c>
      <c r="G11" s="70">
        <v>28</v>
      </c>
      <c r="H11" s="70">
        <v>55</v>
      </c>
      <c r="I11" s="67">
        <v>108</v>
      </c>
      <c r="K11" s="65" t="s">
        <v>87</v>
      </c>
      <c r="L11" s="66">
        <v>76650</v>
      </c>
      <c r="M11" s="67">
        <v>8</v>
      </c>
      <c r="P11" s="68"/>
      <c r="S11" s="68"/>
      <c r="V11" s="68"/>
    </row>
    <row r="12" spans="1:28">
      <c r="A12" s="65" t="s">
        <v>88</v>
      </c>
      <c r="B12" s="66">
        <v>9590</v>
      </c>
      <c r="C12" s="66">
        <v>9525</v>
      </c>
      <c r="D12" s="66">
        <f t="shared" si="0"/>
        <v>65</v>
      </c>
      <c r="E12" s="69">
        <f t="shared" si="1"/>
        <v>6.8241469816272965E-3</v>
      </c>
      <c r="F12" s="70">
        <v>52</v>
      </c>
      <c r="G12" s="70">
        <v>52</v>
      </c>
      <c r="H12" s="70">
        <v>46</v>
      </c>
      <c r="I12" s="67">
        <v>69</v>
      </c>
      <c r="K12" s="65" t="s">
        <v>89</v>
      </c>
      <c r="L12" s="66">
        <v>60065</v>
      </c>
      <c r="M12" s="67">
        <v>9</v>
      </c>
      <c r="P12" s="68"/>
      <c r="S12" s="68"/>
      <c r="V12" s="68"/>
    </row>
    <row r="13" spans="1:28">
      <c r="A13" s="65" t="s">
        <v>90</v>
      </c>
      <c r="B13" s="66">
        <v>1125</v>
      </c>
      <c r="C13" s="66">
        <v>1125</v>
      </c>
      <c r="D13" s="66">
        <f t="shared" si="0"/>
        <v>0</v>
      </c>
      <c r="E13" s="69">
        <f t="shared" si="1"/>
        <v>0</v>
      </c>
      <c r="F13" s="70">
        <v>154</v>
      </c>
      <c r="G13" s="70">
        <v>154</v>
      </c>
      <c r="H13" s="70">
        <v>129</v>
      </c>
      <c r="I13" s="67">
        <v>129</v>
      </c>
      <c r="K13" s="72" t="s">
        <v>91</v>
      </c>
      <c r="L13" s="73">
        <v>56535</v>
      </c>
      <c r="M13" s="74">
        <v>10</v>
      </c>
      <c r="P13" s="68"/>
      <c r="S13" s="68"/>
      <c r="V13" s="68"/>
    </row>
    <row r="14" spans="1:28">
      <c r="A14" s="65" t="s">
        <v>92</v>
      </c>
      <c r="B14" s="66">
        <v>3895</v>
      </c>
      <c r="C14" s="66">
        <v>3815</v>
      </c>
      <c r="D14" s="66">
        <f t="shared" si="0"/>
        <v>80</v>
      </c>
      <c r="E14" s="69">
        <f t="shared" si="1"/>
        <v>2.0969855832241154E-2</v>
      </c>
      <c r="F14" s="70">
        <v>83</v>
      </c>
      <c r="G14" s="70">
        <v>84</v>
      </c>
      <c r="H14" s="70">
        <v>40</v>
      </c>
      <c r="I14" s="67">
        <v>20</v>
      </c>
      <c r="K14" s="72" t="s">
        <v>78</v>
      </c>
      <c r="L14" s="73">
        <v>51270</v>
      </c>
      <c r="M14" s="74">
        <v>11</v>
      </c>
      <c r="P14" s="68"/>
      <c r="S14" s="68"/>
      <c r="V14" s="68"/>
    </row>
    <row r="15" spans="1:28">
      <c r="A15" s="65" t="s">
        <v>93</v>
      </c>
      <c r="B15" s="66">
        <v>950</v>
      </c>
      <c r="C15" s="66">
        <v>935</v>
      </c>
      <c r="D15" s="66">
        <f t="shared" si="0"/>
        <v>15</v>
      </c>
      <c r="E15" s="69">
        <f t="shared" si="1"/>
        <v>1.6042780748663103E-2</v>
      </c>
      <c r="F15" s="70">
        <v>162</v>
      </c>
      <c r="G15" s="70">
        <v>163</v>
      </c>
      <c r="H15" s="70">
        <v>76</v>
      </c>
      <c r="I15" s="67">
        <v>28</v>
      </c>
      <c r="K15" s="65" t="s">
        <v>94</v>
      </c>
      <c r="L15" s="66">
        <v>49140</v>
      </c>
      <c r="M15" s="67">
        <v>12</v>
      </c>
      <c r="P15" s="68"/>
      <c r="S15" s="68"/>
      <c r="V15" s="68"/>
    </row>
    <row r="16" spans="1:28">
      <c r="A16" s="65" t="s">
        <v>95</v>
      </c>
      <c r="B16" s="66">
        <v>9890</v>
      </c>
      <c r="C16" s="66">
        <v>9890</v>
      </c>
      <c r="D16" s="66">
        <f t="shared" si="0"/>
        <v>0</v>
      </c>
      <c r="E16" s="69">
        <f t="shared" si="1"/>
        <v>0</v>
      </c>
      <c r="F16" s="70">
        <v>48</v>
      </c>
      <c r="G16" s="70">
        <v>48</v>
      </c>
      <c r="H16" s="70">
        <v>130</v>
      </c>
      <c r="I16" s="67">
        <v>130</v>
      </c>
      <c r="K16" s="65" t="s">
        <v>96</v>
      </c>
      <c r="L16" s="66">
        <v>37105</v>
      </c>
      <c r="M16" s="67">
        <v>13</v>
      </c>
      <c r="P16" s="68"/>
      <c r="S16" s="68"/>
      <c r="V16" s="68"/>
    </row>
    <row r="17" spans="1:24">
      <c r="A17" s="65" t="s">
        <v>97</v>
      </c>
      <c r="B17" s="66">
        <v>3105</v>
      </c>
      <c r="C17" s="66">
        <v>3100</v>
      </c>
      <c r="D17" s="66">
        <f t="shared" si="0"/>
        <v>5</v>
      </c>
      <c r="E17" s="69">
        <f t="shared" si="1"/>
        <v>1.6129032258064516E-3</v>
      </c>
      <c r="F17" s="70">
        <v>97</v>
      </c>
      <c r="G17" s="70">
        <v>97</v>
      </c>
      <c r="H17" s="70">
        <v>102</v>
      </c>
      <c r="I17" s="67">
        <v>114</v>
      </c>
      <c r="K17" s="65" t="s">
        <v>98</v>
      </c>
      <c r="L17" s="66">
        <v>36985</v>
      </c>
      <c r="M17" s="67">
        <v>14</v>
      </c>
      <c r="P17" s="68"/>
      <c r="S17" s="68"/>
      <c r="V17" s="68"/>
    </row>
    <row r="18" spans="1:24">
      <c r="A18" s="65" t="s">
        <v>99</v>
      </c>
      <c r="B18" s="66">
        <v>1775</v>
      </c>
      <c r="C18" s="66">
        <v>1775</v>
      </c>
      <c r="D18" s="66">
        <f t="shared" si="0"/>
        <v>0</v>
      </c>
      <c r="E18" s="69">
        <f t="shared" si="1"/>
        <v>0</v>
      </c>
      <c r="F18" s="70">
        <v>127</v>
      </c>
      <c r="G18" s="70">
        <v>127</v>
      </c>
      <c r="H18" s="70">
        <v>131</v>
      </c>
      <c r="I18" s="67">
        <v>131</v>
      </c>
      <c r="K18" s="65" t="s">
        <v>100</v>
      </c>
      <c r="L18" s="66">
        <v>35060</v>
      </c>
      <c r="M18" s="67">
        <v>15</v>
      </c>
      <c r="P18" s="68"/>
      <c r="S18" s="68"/>
      <c r="V18" s="68"/>
    </row>
    <row r="19" spans="1:24">
      <c r="A19" s="65" t="s">
        <v>101</v>
      </c>
      <c r="B19" s="66">
        <v>135</v>
      </c>
      <c r="C19" s="66">
        <v>135</v>
      </c>
      <c r="D19" s="66">
        <f t="shared" si="0"/>
        <v>0</v>
      </c>
      <c r="E19" s="69">
        <f t="shared" si="1"/>
        <v>0</v>
      </c>
      <c r="F19" s="70">
        <v>232</v>
      </c>
      <c r="G19" s="70">
        <v>231</v>
      </c>
      <c r="H19" s="70">
        <v>132</v>
      </c>
      <c r="I19" s="67">
        <v>132</v>
      </c>
      <c r="K19" s="65" t="s">
        <v>102</v>
      </c>
      <c r="L19" s="66">
        <v>33760</v>
      </c>
      <c r="M19" s="67">
        <v>16</v>
      </c>
      <c r="P19" s="68"/>
      <c r="S19" s="68"/>
      <c r="V19" s="68"/>
    </row>
    <row r="20" spans="1:24">
      <c r="A20" s="65" t="s">
        <v>103</v>
      </c>
      <c r="B20" s="66">
        <v>1320</v>
      </c>
      <c r="C20" s="66">
        <v>1310</v>
      </c>
      <c r="D20" s="66">
        <f t="shared" si="0"/>
        <v>10</v>
      </c>
      <c r="E20" s="69">
        <f t="shared" si="1"/>
        <v>7.6335877862595417E-3</v>
      </c>
      <c r="F20" s="70">
        <v>143</v>
      </c>
      <c r="G20" s="70">
        <v>143</v>
      </c>
      <c r="H20" s="70">
        <v>86</v>
      </c>
      <c r="I20" s="67">
        <v>59</v>
      </c>
      <c r="K20" s="65" t="s">
        <v>104</v>
      </c>
      <c r="L20" s="66">
        <v>32705</v>
      </c>
      <c r="M20" s="67">
        <v>17</v>
      </c>
      <c r="P20" s="68"/>
      <c r="S20" s="68"/>
      <c r="V20" s="68"/>
    </row>
    <row r="21" spans="1:24">
      <c r="A21" s="65" t="s">
        <v>83</v>
      </c>
      <c r="B21" s="66">
        <v>93395</v>
      </c>
      <c r="C21" s="66">
        <v>91935</v>
      </c>
      <c r="D21" s="66">
        <f t="shared" si="0"/>
        <v>1460</v>
      </c>
      <c r="E21" s="69">
        <f t="shared" si="1"/>
        <v>1.5880785337466688E-2</v>
      </c>
      <c r="F21" s="70">
        <v>6</v>
      </c>
      <c r="G21" s="70">
        <v>6</v>
      </c>
      <c r="H21" s="70">
        <v>5</v>
      </c>
      <c r="I21" s="67">
        <v>29</v>
      </c>
      <c r="K21" s="65" t="s">
        <v>105</v>
      </c>
      <c r="L21" s="66">
        <v>26925</v>
      </c>
      <c r="M21" s="67">
        <v>18</v>
      </c>
      <c r="P21" s="68"/>
      <c r="S21" s="68"/>
      <c r="V21" s="68"/>
    </row>
    <row r="22" spans="1:24">
      <c r="A22" s="65" t="s">
        <v>85</v>
      </c>
      <c r="B22" s="66">
        <v>79985</v>
      </c>
      <c r="C22" s="66">
        <v>78280</v>
      </c>
      <c r="D22" s="66">
        <f t="shared" si="0"/>
        <v>1705</v>
      </c>
      <c r="E22" s="69">
        <f t="shared" si="1"/>
        <v>2.1780786918753195E-2</v>
      </c>
      <c r="F22" s="70">
        <v>7</v>
      </c>
      <c r="G22" s="70">
        <v>7</v>
      </c>
      <c r="H22" s="70">
        <v>3</v>
      </c>
      <c r="I22" s="67">
        <v>17</v>
      </c>
      <c r="K22" s="65" t="s">
        <v>106</v>
      </c>
      <c r="L22" s="66">
        <v>26770</v>
      </c>
      <c r="M22" s="67">
        <v>19</v>
      </c>
      <c r="P22" s="68"/>
      <c r="S22" s="68"/>
      <c r="V22" s="68"/>
    </row>
    <row r="23" spans="1:24">
      <c r="A23" s="65" t="s">
        <v>107</v>
      </c>
      <c r="B23" s="66">
        <v>3445</v>
      </c>
      <c r="C23" s="66">
        <v>3405</v>
      </c>
      <c r="D23" s="66">
        <f t="shared" si="0"/>
        <v>40</v>
      </c>
      <c r="E23" s="69">
        <f t="shared" si="1"/>
        <v>1.1747430249632892E-2</v>
      </c>
      <c r="F23" s="70">
        <v>89</v>
      </c>
      <c r="G23" s="70">
        <v>89</v>
      </c>
      <c r="H23" s="70">
        <v>58</v>
      </c>
      <c r="I23" s="67">
        <v>41</v>
      </c>
      <c r="K23" s="65" t="s">
        <v>108</v>
      </c>
      <c r="L23" s="66">
        <v>25540</v>
      </c>
      <c r="M23" s="67">
        <v>20</v>
      </c>
      <c r="P23" s="68"/>
      <c r="S23" s="68"/>
      <c r="V23" s="68"/>
    </row>
    <row r="24" spans="1:24">
      <c r="A24" s="65" t="s">
        <v>109</v>
      </c>
      <c r="B24" s="66">
        <v>455</v>
      </c>
      <c r="C24" s="66">
        <v>455</v>
      </c>
      <c r="D24" s="66">
        <f t="shared" si="0"/>
        <v>0</v>
      </c>
      <c r="E24" s="69">
        <f t="shared" si="1"/>
        <v>0</v>
      </c>
      <c r="F24" s="70">
        <v>194</v>
      </c>
      <c r="G24" s="70">
        <v>193</v>
      </c>
      <c r="H24" s="70">
        <v>133</v>
      </c>
      <c r="I24" s="67">
        <v>133</v>
      </c>
      <c r="K24" s="65" t="s">
        <v>110</v>
      </c>
      <c r="L24" s="66">
        <v>24455</v>
      </c>
      <c r="M24" s="67">
        <v>21</v>
      </c>
      <c r="P24" s="68"/>
      <c r="S24" s="68"/>
      <c r="V24" s="68"/>
    </row>
    <row r="25" spans="1:24">
      <c r="A25" s="65" t="s">
        <v>111</v>
      </c>
      <c r="B25" s="66">
        <v>6535</v>
      </c>
      <c r="C25" s="66">
        <v>6450</v>
      </c>
      <c r="D25" s="66">
        <f t="shared" si="0"/>
        <v>85</v>
      </c>
      <c r="E25" s="69">
        <f t="shared" si="1"/>
        <v>1.3178294573643411E-2</v>
      </c>
      <c r="F25" s="70">
        <v>69</v>
      </c>
      <c r="G25" s="70">
        <v>69</v>
      </c>
      <c r="H25" s="70">
        <v>36</v>
      </c>
      <c r="I25" s="67">
        <v>35</v>
      </c>
      <c r="K25" s="65" t="s">
        <v>112</v>
      </c>
      <c r="L25" s="66">
        <v>22765</v>
      </c>
      <c r="M25" s="67">
        <v>22</v>
      </c>
      <c r="P25" s="68"/>
      <c r="S25" s="68"/>
      <c r="V25" s="68"/>
    </row>
    <row r="26" spans="1:24">
      <c r="A26" s="60" t="s">
        <v>113</v>
      </c>
      <c r="B26" s="61">
        <v>1680</v>
      </c>
      <c r="C26" s="61">
        <v>1670</v>
      </c>
      <c r="D26" s="61">
        <f t="shared" si="0"/>
        <v>10</v>
      </c>
      <c r="E26" s="62">
        <f t="shared" si="1"/>
        <v>5.9880239520958087E-3</v>
      </c>
      <c r="F26" s="63">
        <v>133</v>
      </c>
      <c r="G26" s="63">
        <v>133</v>
      </c>
      <c r="H26" s="63">
        <v>87</v>
      </c>
      <c r="I26" s="64">
        <v>76</v>
      </c>
      <c r="K26" s="65" t="s">
        <v>114</v>
      </c>
      <c r="L26" s="66">
        <v>22715</v>
      </c>
      <c r="M26" s="67">
        <v>23</v>
      </c>
      <c r="P26" s="68"/>
      <c r="S26" s="68"/>
      <c r="V26" s="68"/>
      <c r="X26" s="75"/>
    </row>
    <row r="27" spans="1:24">
      <c r="A27" s="65" t="s">
        <v>115</v>
      </c>
      <c r="B27" s="66">
        <v>2835</v>
      </c>
      <c r="C27" s="66">
        <v>2835</v>
      </c>
      <c r="D27" s="66">
        <f t="shared" si="0"/>
        <v>0</v>
      </c>
      <c r="E27" s="69">
        <f t="shared" si="1"/>
        <v>0</v>
      </c>
      <c r="F27" s="70">
        <v>101</v>
      </c>
      <c r="G27" s="70">
        <v>101</v>
      </c>
      <c r="H27" s="70">
        <v>134</v>
      </c>
      <c r="I27" s="67">
        <v>134</v>
      </c>
      <c r="K27" s="65" t="s">
        <v>116</v>
      </c>
      <c r="L27" s="66">
        <v>22510</v>
      </c>
      <c r="M27" s="67">
        <v>24</v>
      </c>
      <c r="P27" s="68"/>
      <c r="S27" s="68"/>
      <c r="V27" s="68"/>
    </row>
    <row r="28" spans="1:24">
      <c r="A28" s="65" t="s">
        <v>117</v>
      </c>
      <c r="B28" s="66">
        <v>430</v>
      </c>
      <c r="C28" s="66">
        <v>430</v>
      </c>
      <c r="D28" s="66">
        <f t="shared" si="0"/>
        <v>0</v>
      </c>
      <c r="E28" s="69">
        <f t="shared" si="1"/>
        <v>0</v>
      </c>
      <c r="F28" s="70">
        <v>198</v>
      </c>
      <c r="G28" s="70">
        <v>198</v>
      </c>
      <c r="H28" s="70">
        <v>135</v>
      </c>
      <c r="I28" s="67">
        <v>135</v>
      </c>
      <c r="K28" s="65" t="s">
        <v>118</v>
      </c>
      <c r="L28" s="66">
        <v>21980</v>
      </c>
      <c r="M28" s="67">
        <v>25</v>
      </c>
      <c r="P28" s="68"/>
      <c r="S28" s="68"/>
      <c r="V28" s="68"/>
    </row>
    <row r="29" spans="1:24">
      <c r="A29" s="65" t="s">
        <v>119</v>
      </c>
      <c r="B29" s="66">
        <v>16010</v>
      </c>
      <c r="C29" s="66">
        <v>15910</v>
      </c>
      <c r="D29" s="66">
        <f t="shared" si="0"/>
        <v>100</v>
      </c>
      <c r="E29" s="69">
        <f t="shared" si="1"/>
        <v>6.285355122564425E-3</v>
      </c>
      <c r="F29" s="70">
        <v>36</v>
      </c>
      <c r="G29" s="70">
        <v>35</v>
      </c>
      <c r="H29" s="70">
        <v>33</v>
      </c>
      <c r="I29" s="67">
        <v>71</v>
      </c>
      <c r="K29" s="65" t="s">
        <v>120</v>
      </c>
      <c r="L29" s="66">
        <v>21500</v>
      </c>
      <c r="M29" s="67">
        <v>26</v>
      </c>
      <c r="P29" s="68"/>
      <c r="S29" s="68"/>
      <c r="V29" s="68"/>
    </row>
    <row r="30" spans="1:24">
      <c r="A30" s="65" t="s">
        <v>121</v>
      </c>
      <c r="B30" s="66">
        <v>1705</v>
      </c>
      <c r="C30" s="66">
        <v>1705</v>
      </c>
      <c r="D30" s="66">
        <f t="shared" si="0"/>
        <v>0</v>
      </c>
      <c r="E30" s="69">
        <f t="shared" si="1"/>
        <v>0</v>
      </c>
      <c r="F30" s="70">
        <v>131</v>
      </c>
      <c r="G30" s="70">
        <v>131</v>
      </c>
      <c r="H30" s="70">
        <v>136</v>
      </c>
      <c r="I30" s="67">
        <v>136</v>
      </c>
      <c r="K30" s="65" t="s">
        <v>122</v>
      </c>
      <c r="L30" s="66">
        <v>20485</v>
      </c>
      <c r="M30" s="67">
        <v>27</v>
      </c>
      <c r="P30" s="68"/>
      <c r="S30" s="68"/>
      <c r="V30" s="68"/>
    </row>
    <row r="31" spans="1:24">
      <c r="A31" s="65" t="s">
        <v>123</v>
      </c>
      <c r="B31" s="66">
        <v>705</v>
      </c>
      <c r="C31" s="66">
        <v>705</v>
      </c>
      <c r="D31" s="66">
        <f t="shared" si="0"/>
        <v>0</v>
      </c>
      <c r="E31" s="69">
        <f t="shared" si="1"/>
        <v>0</v>
      </c>
      <c r="F31" s="70">
        <v>177</v>
      </c>
      <c r="G31" s="70">
        <v>177</v>
      </c>
      <c r="H31" s="70">
        <v>137</v>
      </c>
      <c r="I31" s="67">
        <v>137</v>
      </c>
      <c r="K31" s="65" t="s">
        <v>86</v>
      </c>
      <c r="L31" s="66">
        <v>20340</v>
      </c>
      <c r="M31" s="67">
        <v>28</v>
      </c>
      <c r="P31" s="68"/>
      <c r="S31" s="68"/>
      <c r="V31" s="68"/>
    </row>
    <row r="32" spans="1:24">
      <c r="A32" s="65" t="s">
        <v>124</v>
      </c>
      <c r="B32" s="66">
        <v>1910</v>
      </c>
      <c r="C32" s="66">
        <v>1910</v>
      </c>
      <c r="D32" s="66">
        <f t="shared" si="0"/>
        <v>0</v>
      </c>
      <c r="E32" s="69">
        <f t="shared" si="1"/>
        <v>0</v>
      </c>
      <c r="F32" s="70">
        <v>119</v>
      </c>
      <c r="G32" s="70">
        <v>119</v>
      </c>
      <c r="H32" s="70">
        <v>138</v>
      </c>
      <c r="I32" s="67">
        <v>138</v>
      </c>
      <c r="K32" s="65" t="s">
        <v>125</v>
      </c>
      <c r="L32" s="66">
        <v>18955</v>
      </c>
      <c r="M32" s="67">
        <v>29</v>
      </c>
      <c r="P32" s="68"/>
      <c r="S32" s="68"/>
      <c r="V32" s="68"/>
    </row>
    <row r="33" spans="1:22">
      <c r="A33" s="65" t="s">
        <v>126</v>
      </c>
      <c r="B33" s="66">
        <v>2070</v>
      </c>
      <c r="C33" s="66">
        <v>2065</v>
      </c>
      <c r="D33" s="66">
        <f t="shared" si="0"/>
        <v>5</v>
      </c>
      <c r="E33" s="69">
        <f t="shared" si="1"/>
        <v>2.4213075060532689E-3</v>
      </c>
      <c r="F33" s="70">
        <v>112</v>
      </c>
      <c r="G33" s="70">
        <v>112</v>
      </c>
      <c r="H33" s="70">
        <v>103</v>
      </c>
      <c r="I33" s="67">
        <v>105</v>
      </c>
      <c r="K33" s="65" t="s">
        <v>127</v>
      </c>
      <c r="L33" s="66">
        <v>17375</v>
      </c>
      <c r="M33" s="67">
        <v>30</v>
      </c>
      <c r="P33" s="68"/>
      <c r="S33" s="68"/>
      <c r="V33" s="68"/>
    </row>
    <row r="34" spans="1:22">
      <c r="A34" s="65" t="s">
        <v>128</v>
      </c>
      <c r="B34" s="66">
        <v>1235</v>
      </c>
      <c r="C34" s="66">
        <v>1200</v>
      </c>
      <c r="D34" s="66">
        <f t="shared" si="0"/>
        <v>35</v>
      </c>
      <c r="E34" s="69">
        <f t="shared" si="1"/>
        <v>2.9166666666666667E-2</v>
      </c>
      <c r="F34" s="70">
        <v>146</v>
      </c>
      <c r="G34" s="70">
        <v>148</v>
      </c>
      <c r="H34" s="70">
        <v>62</v>
      </c>
      <c r="I34" s="67">
        <v>11</v>
      </c>
      <c r="K34" s="65" t="s">
        <v>129</v>
      </c>
      <c r="L34" s="66">
        <v>17345</v>
      </c>
      <c r="M34" s="67">
        <v>31</v>
      </c>
      <c r="P34" s="68"/>
      <c r="S34" s="68"/>
      <c r="V34" s="68"/>
    </row>
    <row r="35" spans="1:22">
      <c r="A35" s="65" t="s">
        <v>130</v>
      </c>
      <c r="B35" s="66">
        <v>1905</v>
      </c>
      <c r="C35" s="66">
        <v>1905</v>
      </c>
      <c r="D35" s="66">
        <f t="shared" si="0"/>
        <v>0</v>
      </c>
      <c r="E35" s="69">
        <f t="shared" si="1"/>
        <v>0</v>
      </c>
      <c r="F35" s="70">
        <v>120</v>
      </c>
      <c r="G35" s="70">
        <v>120</v>
      </c>
      <c r="H35" s="70">
        <v>139</v>
      </c>
      <c r="I35" s="67">
        <v>139</v>
      </c>
      <c r="K35" s="65" t="s">
        <v>131</v>
      </c>
      <c r="L35" s="66">
        <v>16700</v>
      </c>
      <c r="M35" s="67">
        <v>32</v>
      </c>
      <c r="P35" s="68"/>
      <c r="S35" s="68"/>
      <c r="V35" s="68"/>
    </row>
    <row r="36" spans="1:22">
      <c r="A36" s="65" t="s">
        <v>127</v>
      </c>
      <c r="B36" s="66">
        <v>17375</v>
      </c>
      <c r="C36" s="66">
        <v>17315</v>
      </c>
      <c r="D36" s="66">
        <f t="shared" si="0"/>
        <v>60</v>
      </c>
      <c r="E36" s="69">
        <f t="shared" si="1"/>
        <v>3.4652035807103665E-3</v>
      </c>
      <c r="F36" s="70">
        <v>30</v>
      </c>
      <c r="G36" s="70">
        <v>30</v>
      </c>
      <c r="H36" s="70">
        <v>47</v>
      </c>
      <c r="I36" s="67">
        <v>94</v>
      </c>
      <c r="K36" s="65" t="s">
        <v>132</v>
      </c>
      <c r="L36" s="66">
        <v>16480</v>
      </c>
      <c r="M36" s="67">
        <v>33</v>
      </c>
      <c r="P36" s="68"/>
      <c r="S36" s="68"/>
      <c r="V36" s="68"/>
    </row>
    <row r="37" spans="1:22">
      <c r="A37" s="65" t="s">
        <v>133</v>
      </c>
      <c r="B37" s="66">
        <v>735</v>
      </c>
      <c r="C37" s="66">
        <v>735</v>
      </c>
      <c r="D37" s="66">
        <f t="shared" si="0"/>
        <v>0</v>
      </c>
      <c r="E37" s="69">
        <f t="shared" si="1"/>
        <v>0</v>
      </c>
      <c r="F37" s="70">
        <v>175</v>
      </c>
      <c r="G37" s="70">
        <v>175</v>
      </c>
      <c r="H37" s="70">
        <v>140</v>
      </c>
      <c r="I37" s="67">
        <v>140</v>
      </c>
      <c r="K37" s="65" t="s">
        <v>134</v>
      </c>
      <c r="L37" s="66">
        <v>16315</v>
      </c>
      <c r="M37" s="67">
        <v>34</v>
      </c>
      <c r="P37" s="68"/>
      <c r="S37" s="68"/>
      <c r="V37" s="68"/>
    </row>
    <row r="38" spans="1:22">
      <c r="A38" s="65" t="s">
        <v>135</v>
      </c>
      <c r="B38" s="66">
        <v>1750</v>
      </c>
      <c r="C38" s="66">
        <v>1745</v>
      </c>
      <c r="D38" s="66">
        <f t="shared" si="0"/>
        <v>5</v>
      </c>
      <c r="E38" s="69">
        <f t="shared" si="1"/>
        <v>2.8653295128939827E-3</v>
      </c>
      <c r="F38" s="70">
        <v>128</v>
      </c>
      <c r="G38" s="70">
        <v>128</v>
      </c>
      <c r="H38" s="70">
        <v>104</v>
      </c>
      <c r="I38" s="67">
        <v>98</v>
      </c>
      <c r="K38" s="65" t="s">
        <v>136</v>
      </c>
      <c r="L38" s="66">
        <v>16020</v>
      </c>
      <c r="M38" s="67">
        <v>35</v>
      </c>
      <c r="P38" s="68"/>
      <c r="S38" s="68"/>
      <c r="V38" s="68"/>
    </row>
    <row r="39" spans="1:22">
      <c r="A39" s="65" t="s">
        <v>137</v>
      </c>
      <c r="B39" s="66">
        <v>1045</v>
      </c>
      <c r="C39" s="66">
        <v>1045</v>
      </c>
      <c r="D39" s="66">
        <f t="shared" si="0"/>
        <v>0</v>
      </c>
      <c r="E39" s="69">
        <f t="shared" si="1"/>
        <v>0</v>
      </c>
      <c r="F39" s="70">
        <v>159</v>
      </c>
      <c r="G39" s="70">
        <v>158</v>
      </c>
      <c r="H39" s="70">
        <v>141</v>
      </c>
      <c r="I39" s="67">
        <v>141</v>
      </c>
      <c r="K39" s="65" t="s">
        <v>119</v>
      </c>
      <c r="L39" s="66">
        <v>16010</v>
      </c>
      <c r="M39" s="67">
        <v>36</v>
      </c>
      <c r="P39" s="68"/>
      <c r="S39" s="68"/>
      <c r="V39" s="68"/>
    </row>
    <row r="40" spans="1:22">
      <c r="A40" s="65" t="s">
        <v>138</v>
      </c>
      <c r="B40" s="66">
        <v>1945</v>
      </c>
      <c r="C40" s="66">
        <v>1945</v>
      </c>
      <c r="D40" s="66">
        <f t="shared" si="0"/>
        <v>0</v>
      </c>
      <c r="E40" s="69">
        <f t="shared" si="1"/>
        <v>0</v>
      </c>
      <c r="F40" s="70">
        <v>117</v>
      </c>
      <c r="G40" s="70">
        <v>117</v>
      </c>
      <c r="H40" s="70">
        <v>142</v>
      </c>
      <c r="I40" s="67">
        <v>142</v>
      </c>
      <c r="K40" s="65" t="s">
        <v>139</v>
      </c>
      <c r="L40" s="66">
        <v>15740</v>
      </c>
      <c r="M40" s="67">
        <v>37</v>
      </c>
      <c r="P40" s="68"/>
      <c r="S40" s="68"/>
      <c r="V40" s="68"/>
    </row>
    <row r="41" spans="1:22">
      <c r="A41" s="65" t="s">
        <v>140</v>
      </c>
      <c r="B41" s="66">
        <v>695</v>
      </c>
      <c r="C41" s="66">
        <v>695</v>
      </c>
      <c r="D41" s="66">
        <f t="shared" si="0"/>
        <v>0</v>
      </c>
      <c r="E41" s="69">
        <f t="shared" si="1"/>
        <v>0</v>
      </c>
      <c r="F41" s="70">
        <v>181</v>
      </c>
      <c r="G41" s="70">
        <v>180</v>
      </c>
      <c r="H41" s="70">
        <v>143</v>
      </c>
      <c r="I41" s="67">
        <v>143</v>
      </c>
      <c r="K41" s="65" t="s">
        <v>141</v>
      </c>
      <c r="L41" s="66">
        <v>14940</v>
      </c>
      <c r="M41" s="67">
        <v>38</v>
      </c>
      <c r="P41" s="68"/>
      <c r="S41" s="68"/>
      <c r="V41" s="68"/>
    </row>
    <row r="42" spans="1:22">
      <c r="A42" s="65" t="s">
        <v>134</v>
      </c>
      <c r="B42" s="66">
        <v>16315</v>
      </c>
      <c r="C42" s="66">
        <v>16160</v>
      </c>
      <c r="D42" s="66">
        <f t="shared" si="0"/>
        <v>155</v>
      </c>
      <c r="E42" s="69">
        <f t="shared" si="1"/>
        <v>9.5915841584158414E-3</v>
      </c>
      <c r="F42" s="70">
        <v>34</v>
      </c>
      <c r="G42" s="70">
        <v>33</v>
      </c>
      <c r="H42" s="70">
        <v>25</v>
      </c>
      <c r="I42" s="67">
        <v>51</v>
      </c>
      <c r="K42" s="65" t="s">
        <v>142</v>
      </c>
      <c r="L42" s="66">
        <v>14480</v>
      </c>
      <c r="M42" s="67">
        <v>39</v>
      </c>
      <c r="P42" s="68"/>
      <c r="S42" s="68"/>
      <c r="V42" s="68"/>
    </row>
    <row r="43" spans="1:22">
      <c r="A43" s="65" t="s">
        <v>143</v>
      </c>
      <c r="B43" s="66">
        <v>3870</v>
      </c>
      <c r="C43" s="66">
        <v>3850</v>
      </c>
      <c r="D43" s="66">
        <f t="shared" si="0"/>
        <v>20</v>
      </c>
      <c r="E43" s="69">
        <f t="shared" si="1"/>
        <v>5.1948051948051948E-3</v>
      </c>
      <c r="F43" s="70">
        <v>84</v>
      </c>
      <c r="G43" s="70">
        <v>83</v>
      </c>
      <c r="H43" s="70">
        <v>69</v>
      </c>
      <c r="I43" s="67">
        <v>80</v>
      </c>
      <c r="K43" s="65" t="s">
        <v>144</v>
      </c>
      <c r="L43" s="66">
        <v>13150</v>
      </c>
      <c r="M43" s="67">
        <v>40</v>
      </c>
      <c r="P43" s="68"/>
      <c r="S43" s="68"/>
      <c r="V43" s="68"/>
    </row>
    <row r="44" spans="1:22">
      <c r="A44" s="65" t="s">
        <v>145</v>
      </c>
      <c r="B44" s="66">
        <v>11910</v>
      </c>
      <c r="C44" s="66">
        <v>11915</v>
      </c>
      <c r="D44" s="66">
        <f t="shared" si="0"/>
        <v>-5</v>
      </c>
      <c r="E44" s="69">
        <f t="shared" si="1"/>
        <v>-4.1963911036508602E-4</v>
      </c>
      <c r="F44" s="70">
        <v>42</v>
      </c>
      <c r="G44" s="70">
        <v>42</v>
      </c>
      <c r="H44" s="70">
        <v>230</v>
      </c>
      <c r="I44" s="67">
        <v>230</v>
      </c>
      <c r="K44" s="65" t="s">
        <v>146</v>
      </c>
      <c r="L44" s="66">
        <v>12990</v>
      </c>
      <c r="M44" s="67">
        <v>41</v>
      </c>
      <c r="P44" s="68"/>
      <c r="S44" s="68"/>
      <c r="V44" s="68"/>
    </row>
    <row r="45" spans="1:22">
      <c r="A45" s="60" t="s">
        <v>91</v>
      </c>
      <c r="B45" s="61">
        <v>56535</v>
      </c>
      <c r="C45" s="61">
        <v>55345</v>
      </c>
      <c r="D45" s="61">
        <f t="shared" si="0"/>
        <v>1190</v>
      </c>
      <c r="E45" s="62">
        <f t="shared" si="1"/>
        <v>2.150149064956184E-2</v>
      </c>
      <c r="F45" s="63">
        <v>10</v>
      </c>
      <c r="G45" s="63">
        <v>10</v>
      </c>
      <c r="H45" s="63">
        <v>7</v>
      </c>
      <c r="I45" s="64">
        <v>18</v>
      </c>
      <c r="K45" s="65" t="s">
        <v>145</v>
      </c>
      <c r="L45" s="66">
        <v>11910</v>
      </c>
      <c r="M45" s="67">
        <v>42</v>
      </c>
      <c r="P45" s="68"/>
      <c r="S45" s="68"/>
      <c r="V45" s="68"/>
    </row>
    <row r="46" spans="1:22">
      <c r="A46" s="65" t="s">
        <v>147</v>
      </c>
      <c r="B46" s="66">
        <v>9840</v>
      </c>
      <c r="C46" s="66">
        <v>9785</v>
      </c>
      <c r="D46" s="66">
        <f t="shared" si="0"/>
        <v>55</v>
      </c>
      <c r="E46" s="69">
        <f t="shared" si="1"/>
        <v>5.620848237097598E-3</v>
      </c>
      <c r="F46" s="70">
        <v>49</v>
      </c>
      <c r="G46" s="70">
        <v>49</v>
      </c>
      <c r="H46" s="70">
        <v>50</v>
      </c>
      <c r="I46" s="67">
        <v>78</v>
      </c>
      <c r="K46" s="65" t="s">
        <v>148</v>
      </c>
      <c r="L46" s="66">
        <v>11495</v>
      </c>
      <c r="M46" s="67">
        <v>43</v>
      </c>
      <c r="P46" s="68"/>
      <c r="S46" s="68"/>
      <c r="V46" s="68"/>
    </row>
    <row r="47" spans="1:22">
      <c r="A47" s="65" t="s">
        <v>149</v>
      </c>
      <c r="B47" s="66">
        <v>550</v>
      </c>
      <c r="C47" s="66">
        <v>550</v>
      </c>
      <c r="D47" s="66">
        <f t="shared" si="0"/>
        <v>0</v>
      </c>
      <c r="E47" s="69">
        <f t="shared" si="1"/>
        <v>0</v>
      </c>
      <c r="F47" s="70">
        <v>189</v>
      </c>
      <c r="G47" s="70">
        <v>189</v>
      </c>
      <c r="H47" s="70">
        <v>144</v>
      </c>
      <c r="I47" s="67">
        <v>144</v>
      </c>
      <c r="K47" s="65" t="s">
        <v>150</v>
      </c>
      <c r="L47" s="66">
        <v>11465</v>
      </c>
      <c r="M47" s="67">
        <v>44</v>
      </c>
      <c r="P47" s="68"/>
      <c r="S47" s="68"/>
      <c r="V47" s="68"/>
    </row>
    <row r="48" spans="1:22">
      <c r="A48" s="65" t="s">
        <v>151</v>
      </c>
      <c r="B48" s="66">
        <v>5075</v>
      </c>
      <c r="C48" s="66">
        <v>5020</v>
      </c>
      <c r="D48" s="66">
        <f t="shared" si="0"/>
        <v>55</v>
      </c>
      <c r="E48" s="69">
        <f t="shared" si="1"/>
        <v>1.0956175298804782E-2</v>
      </c>
      <c r="F48" s="70">
        <v>76</v>
      </c>
      <c r="G48" s="70">
        <v>76</v>
      </c>
      <c r="H48" s="70">
        <v>51</v>
      </c>
      <c r="I48" s="67">
        <v>44</v>
      </c>
      <c r="K48" s="76" t="s">
        <v>152</v>
      </c>
      <c r="L48" s="66">
        <v>10625</v>
      </c>
      <c r="M48" s="67">
        <v>45</v>
      </c>
      <c r="P48" s="68"/>
      <c r="S48" s="68"/>
      <c r="V48" s="68"/>
    </row>
    <row r="49" spans="1:22">
      <c r="A49" s="65" t="s">
        <v>153</v>
      </c>
      <c r="B49" s="66">
        <v>1380</v>
      </c>
      <c r="C49" s="66">
        <v>1370</v>
      </c>
      <c r="D49" s="66">
        <f t="shared" si="0"/>
        <v>10</v>
      </c>
      <c r="E49" s="69">
        <f t="shared" si="1"/>
        <v>7.2992700729927005E-3</v>
      </c>
      <c r="F49" s="70">
        <v>141</v>
      </c>
      <c r="G49" s="70">
        <v>141</v>
      </c>
      <c r="H49" s="70">
        <v>88</v>
      </c>
      <c r="I49" s="67">
        <v>63</v>
      </c>
      <c r="K49" s="65" t="s">
        <v>154</v>
      </c>
      <c r="L49" s="66">
        <v>10170</v>
      </c>
      <c r="M49" s="67">
        <v>46</v>
      </c>
      <c r="P49" s="68"/>
      <c r="S49" s="68"/>
      <c r="V49" s="68"/>
    </row>
    <row r="50" spans="1:22">
      <c r="A50" s="65" t="s">
        <v>141</v>
      </c>
      <c r="B50" s="66">
        <v>14940</v>
      </c>
      <c r="C50" s="66">
        <v>14800</v>
      </c>
      <c r="D50" s="66">
        <f t="shared" si="0"/>
        <v>140</v>
      </c>
      <c r="E50" s="69">
        <f t="shared" si="1"/>
        <v>9.45945945945946E-3</v>
      </c>
      <c r="F50" s="70">
        <v>38</v>
      </c>
      <c r="G50" s="70">
        <v>38</v>
      </c>
      <c r="H50" s="70">
        <v>26</v>
      </c>
      <c r="I50" s="67">
        <v>54</v>
      </c>
      <c r="K50" s="65" t="s">
        <v>155</v>
      </c>
      <c r="L50" s="66">
        <v>10095</v>
      </c>
      <c r="M50" s="67">
        <v>47</v>
      </c>
      <c r="P50" s="68"/>
      <c r="S50" s="68"/>
      <c r="V50" s="68"/>
    </row>
    <row r="51" spans="1:22">
      <c r="A51" s="76" t="s">
        <v>152</v>
      </c>
      <c r="B51" s="66">
        <v>10625</v>
      </c>
      <c r="C51" s="66">
        <v>10595</v>
      </c>
      <c r="D51" s="66">
        <f t="shared" si="0"/>
        <v>30</v>
      </c>
      <c r="E51" s="69">
        <f t="shared" si="1"/>
        <v>2.8315243039169422E-3</v>
      </c>
      <c r="F51" s="70">
        <v>45</v>
      </c>
      <c r="G51" s="70">
        <v>45</v>
      </c>
      <c r="H51" s="70">
        <v>65</v>
      </c>
      <c r="I51" s="67">
        <v>99</v>
      </c>
      <c r="K51" s="65" t="s">
        <v>95</v>
      </c>
      <c r="L51" s="66">
        <v>9890</v>
      </c>
      <c r="M51" s="67">
        <v>48</v>
      </c>
      <c r="P51" s="68"/>
      <c r="S51" s="68"/>
      <c r="V51" s="68"/>
    </row>
    <row r="52" spans="1:22">
      <c r="A52" s="65" t="s">
        <v>156</v>
      </c>
      <c r="B52" s="66">
        <v>2570</v>
      </c>
      <c r="C52" s="66">
        <v>2550</v>
      </c>
      <c r="D52" s="66">
        <f t="shared" si="0"/>
        <v>20</v>
      </c>
      <c r="E52" s="69">
        <f t="shared" si="1"/>
        <v>7.8431372549019607E-3</v>
      </c>
      <c r="F52" s="70">
        <v>103</v>
      </c>
      <c r="G52" s="70">
        <v>103</v>
      </c>
      <c r="H52" s="70">
        <v>70</v>
      </c>
      <c r="I52" s="67">
        <v>57</v>
      </c>
      <c r="K52" s="65" t="s">
        <v>147</v>
      </c>
      <c r="L52" s="66">
        <v>9840</v>
      </c>
      <c r="M52" s="67">
        <v>49</v>
      </c>
      <c r="P52" s="68"/>
      <c r="S52" s="68"/>
      <c r="V52" s="68"/>
    </row>
    <row r="53" spans="1:22">
      <c r="A53" s="65" t="s">
        <v>157</v>
      </c>
      <c r="B53" s="66">
        <v>150</v>
      </c>
      <c r="C53" s="66">
        <v>150</v>
      </c>
      <c r="D53" s="66">
        <f t="shared" si="0"/>
        <v>0</v>
      </c>
      <c r="E53" s="69">
        <f t="shared" si="1"/>
        <v>0</v>
      </c>
      <c r="F53" s="70">
        <v>230</v>
      </c>
      <c r="G53" s="70">
        <v>230</v>
      </c>
      <c r="H53" s="70">
        <v>145</v>
      </c>
      <c r="I53" s="67">
        <v>145</v>
      </c>
      <c r="K53" s="65" t="s">
        <v>158</v>
      </c>
      <c r="L53" s="66">
        <v>9730</v>
      </c>
      <c r="M53" s="67">
        <v>50</v>
      </c>
      <c r="T53" s="77"/>
      <c r="V53" s="68"/>
    </row>
    <row r="54" spans="1:22">
      <c r="A54" s="60" t="s">
        <v>159</v>
      </c>
      <c r="B54" s="61">
        <v>1410</v>
      </c>
      <c r="C54" s="61">
        <v>1405</v>
      </c>
      <c r="D54" s="61">
        <f t="shared" si="0"/>
        <v>5</v>
      </c>
      <c r="E54" s="62">
        <f t="shared" si="1"/>
        <v>3.5587188612099642E-3</v>
      </c>
      <c r="F54" s="63">
        <v>140</v>
      </c>
      <c r="G54" s="63">
        <v>140</v>
      </c>
      <c r="H54" s="63">
        <v>105</v>
      </c>
      <c r="I54" s="64">
        <v>93</v>
      </c>
      <c r="K54" s="65" t="s">
        <v>160</v>
      </c>
      <c r="L54" s="66">
        <v>9620</v>
      </c>
      <c r="M54" s="67">
        <v>51</v>
      </c>
      <c r="O54" s="78"/>
      <c r="P54" s="68"/>
      <c r="R54" s="78"/>
      <c r="S54" s="68"/>
      <c r="U54" s="78"/>
      <c r="V54" s="78"/>
    </row>
    <row r="55" spans="1:22">
      <c r="A55" s="65" t="s">
        <v>161</v>
      </c>
      <c r="B55" s="66">
        <v>210</v>
      </c>
      <c r="C55" s="66">
        <v>205</v>
      </c>
      <c r="D55" s="66">
        <f t="shared" si="0"/>
        <v>5</v>
      </c>
      <c r="E55" s="69">
        <f t="shared" si="1"/>
        <v>2.4390243902439025E-2</v>
      </c>
      <c r="F55" s="70">
        <v>219</v>
      </c>
      <c r="G55" s="70">
        <v>219</v>
      </c>
      <c r="H55" s="70">
        <v>106</v>
      </c>
      <c r="I55" s="67">
        <v>16</v>
      </c>
      <c r="K55" s="65" t="s">
        <v>88</v>
      </c>
      <c r="L55" s="66">
        <v>9590</v>
      </c>
      <c r="M55" s="67">
        <v>52</v>
      </c>
      <c r="V55" s="79"/>
    </row>
    <row r="56" spans="1:22">
      <c r="A56" s="65" t="s">
        <v>162</v>
      </c>
      <c r="B56" s="66">
        <v>975</v>
      </c>
      <c r="C56" s="66">
        <v>980</v>
      </c>
      <c r="D56" s="66">
        <f t="shared" si="0"/>
        <v>-5</v>
      </c>
      <c r="E56" s="69">
        <f t="shared" si="1"/>
        <v>-5.1020408163265302E-3</v>
      </c>
      <c r="F56" s="70">
        <v>161</v>
      </c>
      <c r="G56" s="70">
        <v>161</v>
      </c>
      <c r="H56" s="70">
        <v>231</v>
      </c>
      <c r="I56" s="67">
        <v>236</v>
      </c>
      <c r="K56" s="65" t="s">
        <v>163</v>
      </c>
      <c r="L56" s="66">
        <v>9460</v>
      </c>
      <c r="M56" s="67">
        <v>53</v>
      </c>
    </row>
    <row r="57" spans="1:22">
      <c r="A57" s="65" t="s">
        <v>164</v>
      </c>
      <c r="B57" s="66">
        <v>1160</v>
      </c>
      <c r="C57" s="66">
        <v>1160</v>
      </c>
      <c r="D57" s="66">
        <f t="shared" si="0"/>
        <v>0</v>
      </c>
      <c r="E57" s="69">
        <f t="shared" si="1"/>
        <v>0</v>
      </c>
      <c r="F57" s="70">
        <v>151</v>
      </c>
      <c r="G57" s="70">
        <v>151</v>
      </c>
      <c r="H57" s="70">
        <v>146</v>
      </c>
      <c r="I57" s="67">
        <v>146</v>
      </c>
      <c r="K57" s="65" t="s">
        <v>165</v>
      </c>
      <c r="L57" s="66">
        <v>9385</v>
      </c>
      <c r="M57" s="67">
        <v>54</v>
      </c>
    </row>
    <row r="58" spans="1:22">
      <c r="A58" s="65" t="s">
        <v>166</v>
      </c>
      <c r="B58" s="66">
        <v>605</v>
      </c>
      <c r="C58" s="66">
        <v>605</v>
      </c>
      <c r="D58" s="66">
        <f t="shared" si="0"/>
        <v>0</v>
      </c>
      <c r="E58" s="69">
        <f t="shared" si="1"/>
        <v>0</v>
      </c>
      <c r="F58" s="70">
        <v>187</v>
      </c>
      <c r="G58" s="70">
        <v>187</v>
      </c>
      <c r="H58" s="70">
        <v>147</v>
      </c>
      <c r="I58" s="67">
        <v>147</v>
      </c>
      <c r="K58" s="65" t="s">
        <v>167</v>
      </c>
      <c r="L58" s="66">
        <v>9060</v>
      </c>
      <c r="M58" s="67">
        <v>55</v>
      </c>
      <c r="V58" s="80"/>
    </row>
    <row r="59" spans="1:22">
      <c r="A59" s="65" t="s">
        <v>168</v>
      </c>
      <c r="B59" s="66">
        <v>3180</v>
      </c>
      <c r="C59" s="66">
        <v>3170</v>
      </c>
      <c r="D59" s="66">
        <f t="shared" si="0"/>
        <v>10</v>
      </c>
      <c r="E59" s="69">
        <f t="shared" si="1"/>
        <v>3.1545741324921135E-3</v>
      </c>
      <c r="F59" s="70">
        <v>95</v>
      </c>
      <c r="G59" s="70">
        <v>95</v>
      </c>
      <c r="H59" s="70">
        <v>89</v>
      </c>
      <c r="I59" s="67">
        <v>96</v>
      </c>
      <c r="K59" s="65" t="s">
        <v>169</v>
      </c>
      <c r="L59" s="66">
        <v>8935</v>
      </c>
      <c r="M59" s="67">
        <v>56</v>
      </c>
    </row>
    <row r="60" spans="1:22">
      <c r="A60" s="65" t="s">
        <v>170</v>
      </c>
      <c r="B60" s="66">
        <v>1315</v>
      </c>
      <c r="C60" s="66">
        <v>1310</v>
      </c>
      <c r="D60" s="66">
        <f t="shared" si="0"/>
        <v>5</v>
      </c>
      <c r="E60" s="69">
        <f t="shared" si="1"/>
        <v>3.8167938931297708E-3</v>
      </c>
      <c r="F60" s="70">
        <v>144</v>
      </c>
      <c r="G60" s="70">
        <v>144</v>
      </c>
      <c r="H60" s="70">
        <v>107</v>
      </c>
      <c r="I60" s="67">
        <v>91</v>
      </c>
      <c r="K60" s="65" t="s">
        <v>171</v>
      </c>
      <c r="L60" s="66">
        <v>8820</v>
      </c>
      <c r="M60" s="67">
        <v>57</v>
      </c>
    </row>
    <row r="61" spans="1:22">
      <c r="A61" s="65" t="s">
        <v>172</v>
      </c>
      <c r="B61" s="66">
        <v>1880</v>
      </c>
      <c r="C61" s="66">
        <v>1880</v>
      </c>
      <c r="D61" s="66">
        <f t="shared" si="0"/>
        <v>0</v>
      </c>
      <c r="E61" s="69">
        <f t="shared" si="1"/>
        <v>0</v>
      </c>
      <c r="F61" s="70">
        <v>124</v>
      </c>
      <c r="G61" s="70">
        <v>123</v>
      </c>
      <c r="H61" s="70">
        <v>148</v>
      </c>
      <c r="I61" s="67">
        <v>148</v>
      </c>
      <c r="K61" s="65" t="s">
        <v>173</v>
      </c>
      <c r="L61" s="66">
        <v>8635</v>
      </c>
      <c r="M61" s="67">
        <v>58</v>
      </c>
      <c r="O61" s="81"/>
      <c r="P61" s="81"/>
    </row>
    <row r="62" spans="1:22">
      <c r="A62" s="65" t="s">
        <v>173</v>
      </c>
      <c r="B62" s="66">
        <v>8635</v>
      </c>
      <c r="C62" s="66">
        <v>8575</v>
      </c>
      <c r="D62" s="66">
        <f t="shared" si="0"/>
        <v>60</v>
      </c>
      <c r="E62" s="69">
        <f t="shared" si="1"/>
        <v>6.9970845481049562E-3</v>
      </c>
      <c r="F62" s="70">
        <v>58</v>
      </c>
      <c r="G62" s="70">
        <v>58</v>
      </c>
      <c r="H62" s="70">
        <v>48</v>
      </c>
      <c r="I62" s="67">
        <v>67</v>
      </c>
      <c r="K62" s="65" t="s">
        <v>174</v>
      </c>
      <c r="L62" s="66">
        <v>8605</v>
      </c>
      <c r="M62" s="67">
        <v>59</v>
      </c>
      <c r="O62" s="81"/>
      <c r="P62" s="81"/>
    </row>
    <row r="63" spans="1:22">
      <c r="A63" s="65" t="s">
        <v>175</v>
      </c>
      <c r="B63" s="66">
        <v>705</v>
      </c>
      <c r="C63" s="66">
        <v>700</v>
      </c>
      <c r="D63" s="66">
        <f t="shared" si="0"/>
        <v>5</v>
      </c>
      <c r="E63" s="69">
        <f t="shared" si="1"/>
        <v>7.1428571428571426E-3</v>
      </c>
      <c r="F63" s="70">
        <v>178</v>
      </c>
      <c r="G63" s="70">
        <v>179</v>
      </c>
      <c r="H63" s="70">
        <v>108</v>
      </c>
      <c r="I63" s="67">
        <v>66</v>
      </c>
      <c r="K63" s="65" t="s">
        <v>176</v>
      </c>
      <c r="L63" s="66">
        <v>8565</v>
      </c>
      <c r="M63" s="67">
        <v>60</v>
      </c>
      <c r="O63" s="81"/>
      <c r="P63" s="81"/>
    </row>
    <row r="64" spans="1:22">
      <c r="A64" s="65" t="s">
        <v>177</v>
      </c>
      <c r="B64" s="66">
        <v>1725</v>
      </c>
      <c r="C64" s="66">
        <v>1725</v>
      </c>
      <c r="D64" s="66">
        <f t="shared" si="0"/>
        <v>0</v>
      </c>
      <c r="E64" s="69">
        <f t="shared" si="1"/>
        <v>0</v>
      </c>
      <c r="F64" s="70">
        <v>130</v>
      </c>
      <c r="G64" s="70">
        <v>130</v>
      </c>
      <c r="H64" s="70">
        <v>149</v>
      </c>
      <c r="I64" s="67">
        <v>149</v>
      </c>
      <c r="K64" s="82" t="s">
        <v>178</v>
      </c>
      <c r="L64" s="83">
        <v>8400</v>
      </c>
      <c r="M64" s="67">
        <v>61</v>
      </c>
      <c r="O64" s="81"/>
      <c r="P64" s="81"/>
    </row>
    <row r="65" spans="1:15">
      <c r="A65" s="65" t="s">
        <v>179</v>
      </c>
      <c r="B65" s="66">
        <v>205</v>
      </c>
      <c r="C65" s="66">
        <v>200</v>
      </c>
      <c r="D65" s="66">
        <f t="shared" si="0"/>
        <v>5</v>
      </c>
      <c r="E65" s="69">
        <f t="shared" si="1"/>
        <v>2.5000000000000001E-2</v>
      </c>
      <c r="F65" s="70">
        <v>220</v>
      </c>
      <c r="G65" s="70">
        <v>221</v>
      </c>
      <c r="H65" s="70">
        <v>109</v>
      </c>
      <c r="I65" s="67">
        <v>15</v>
      </c>
      <c r="K65" s="65" t="s">
        <v>180</v>
      </c>
      <c r="L65" s="66">
        <v>7945</v>
      </c>
      <c r="M65" s="67">
        <v>62</v>
      </c>
      <c r="O65" s="81"/>
    </row>
    <row r="66" spans="1:15">
      <c r="A66" s="65" t="s">
        <v>181</v>
      </c>
      <c r="B66" s="66">
        <v>1940</v>
      </c>
      <c r="C66" s="66">
        <v>1940</v>
      </c>
      <c r="D66" s="66">
        <f t="shared" si="0"/>
        <v>0</v>
      </c>
      <c r="E66" s="69">
        <f t="shared" si="1"/>
        <v>0</v>
      </c>
      <c r="F66" s="70">
        <v>118</v>
      </c>
      <c r="G66" s="70">
        <v>118</v>
      </c>
      <c r="H66" s="70">
        <v>150</v>
      </c>
      <c r="I66" s="67">
        <v>150</v>
      </c>
      <c r="K66" s="65" t="s">
        <v>182</v>
      </c>
      <c r="L66" s="66">
        <v>7700</v>
      </c>
      <c r="M66" s="67">
        <v>63</v>
      </c>
    </row>
    <row r="67" spans="1:15">
      <c r="A67" s="65" t="s">
        <v>183</v>
      </c>
      <c r="B67" s="66">
        <v>2935</v>
      </c>
      <c r="C67" s="66">
        <v>2900</v>
      </c>
      <c r="D67" s="66">
        <f t="shared" si="0"/>
        <v>35</v>
      </c>
      <c r="E67" s="69">
        <f t="shared" si="1"/>
        <v>1.2068965517241379E-2</v>
      </c>
      <c r="F67" s="70">
        <v>99</v>
      </c>
      <c r="G67" s="70">
        <v>99</v>
      </c>
      <c r="H67" s="70">
        <v>63</v>
      </c>
      <c r="I67" s="67">
        <v>38</v>
      </c>
      <c r="K67" s="65" t="s">
        <v>184</v>
      </c>
      <c r="L67" s="66">
        <v>7545</v>
      </c>
      <c r="M67" s="67">
        <v>64</v>
      </c>
    </row>
    <row r="68" spans="1:15">
      <c r="A68" s="65" t="s">
        <v>75</v>
      </c>
      <c r="B68" s="66">
        <v>160775</v>
      </c>
      <c r="C68" s="66">
        <v>159580</v>
      </c>
      <c r="D68" s="66">
        <f t="shared" ref="D68:D131" si="2">B68-C68</f>
        <v>1195</v>
      </c>
      <c r="E68" s="69">
        <f t="shared" ref="E68:E131" si="3">D68/C68</f>
        <v>7.4884070685549567E-3</v>
      </c>
      <c r="F68" s="70">
        <v>2</v>
      </c>
      <c r="G68" s="70">
        <v>2</v>
      </c>
      <c r="H68" s="70">
        <v>6</v>
      </c>
      <c r="I68" s="67">
        <v>60</v>
      </c>
      <c r="K68" s="65" t="s">
        <v>185</v>
      </c>
      <c r="L68" s="66">
        <v>7060</v>
      </c>
      <c r="M68" s="67">
        <v>65</v>
      </c>
    </row>
    <row r="69" spans="1:15">
      <c r="A69" s="65" t="s">
        <v>169</v>
      </c>
      <c r="B69" s="66">
        <v>8935</v>
      </c>
      <c r="C69" s="66">
        <v>8930</v>
      </c>
      <c r="D69" s="66">
        <f t="shared" si="2"/>
        <v>5</v>
      </c>
      <c r="E69" s="69">
        <f t="shared" si="3"/>
        <v>5.5991041433370661E-4</v>
      </c>
      <c r="F69" s="70">
        <v>56</v>
      </c>
      <c r="G69" s="70">
        <v>56</v>
      </c>
      <c r="H69" s="70">
        <v>110</v>
      </c>
      <c r="I69" s="67">
        <v>121</v>
      </c>
      <c r="K69" s="65" t="s">
        <v>186</v>
      </c>
      <c r="L69" s="66">
        <v>7050</v>
      </c>
      <c r="M69" s="67">
        <v>66</v>
      </c>
    </row>
    <row r="70" spans="1:15">
      <c r="A70" s="65" t="s">
        <v>187</v>
      </c>
      <c r="B70" s="66">
        <v>950</v>
      </c>
      <c r="C70" s="66">
        <v>950</v>
      </c>
      <c r="D70" s="66">
        <f t="shared" si="2"/>
        <v>0</v>
      </c>
      <c r="E70" s="69">
        <f t="shared" si="3"/>
        <v>0</v>
      </c>
      <c r="F70" s="70">
        <v>163</v>
      </c>
      <c r="G70" s="70">
        <v>162</v>
      </c>
      <c r="H70" s="70">
        <v>151</v>
      </c>
      <c r="I70" s="67">
        <v>151</v>
      </c>
      <c r="K70" s="65" t="s">
        <v>188</v>
      </c>
      <c r="L70" s="66">
        <v>6700</v>
      </c>
      <c r="M70" s="67">
        <v>67</v>
      </c>
    </row>
    <row r="71" spans="1:15">
      <c r="A71" s="65" t="s">
        <v>176</v>
      </c>
      <c r="B71" s="66">
        <v>8565</v>
      </c>
      <c r="C71" s="66">
        <v>8480</v>
      </c>
      <c r="D71" s="66">
        <f t="shared" si="2"/>
        <v>85</v>
      </c>
      <c r="E71" s="69">
        <f t="shared" si="3"/>
        <v>1.0023584905660377E-2</v>
      </c>
      <c r="F71" s="70">
        <v>60</v>
      </c>
      <c r="G71" s="70">
        <v>59</v>
      </c>
      <c r="H71" s="70">
        <v>37</v>
      </c>
      <c r="I71" s="67">
        <v>47</v>
      </c>
      <c r="K71" s="65" t="s">
        <v>189</v>
      </c>
      <c r="L71" s="66">
        <v>6560</v>
      </c>
      <c r="M71" s="67">
        <v>68</v>
      </c>
    </row>
    <row r="72" spans="1:15">
      <c r="A72" s="65" t="s">
        <v>114</v>
      </c>
      <c r="B72" s="66">
        <v>22715</v>
      </c>
      <c r="C72" s="66">
        <v>22340</v>
      </c>
      <c r="D72" s="66">
        <f t="shared" si="2"/>
        <v>375</v>
      </c>
      <c r="E72" s="69">
        <f t="shared" si="3"/>
        <v>1.6786034019695615E-2</v>
      </c>
      <c r="F72" s="70">
        <v>23</v>
      </c>
      <c r="G72" s="70">
        <v>23</v>
      </c>
      <c r="H72" s="70">
        <v>15</v>
      </c>
      <c r="I72" s="67">
        <v>27</v>
      </c>
      <c r="K72" s="65" t="s">
        <v>111</v>
      </c>
      <c r="L72" s="66">
        <v>6535</v>
      </c>
      <c r="M72" s="67">
        <v>69</v>
      </c>
    </row>
    <row r="73" spans="1:15">
      <c r="A73" s="65" t="s">
        <v>190</v>
      </c>
      <c r="B73" s="66">
        <v>475</v>
      </c>
      <c r="C73" s="66">
        <v>475</v>
      </c>
      <c r="D73" s="66">
        <f t="shared" si="2"/>
        <v>0</v>
      </c>
      <c r="E73" s="69">
        <f t="shared" si="3"/>
        <v>0</v>
      </c>
      <c r="F73" s="70">
        <v>193</v>
      </c>
      <c r="G73" s="70">
        <v>192</v>
      </c>
      <c r="H73" s="70">
        <v>152</v>
      </c>
      <c r="I73" s="67">
        <v>152</v>
      </c>
      <c r="K73" s="65" t="s">
        <v>191</v>
      </c>
      <c r="L73" s="66">
        <v>6260</v>
      </c>
      <c r="M73" s="67">
        <v>70</v>
      </c>
    </row>
    <row r="74" spans="1:15">
      <c r="A74" s="65" t="s">
        <v>192</v>
      </c>
      <c r="B74" s="66">
        <v>790</v>
      </c>
      <c r="C74" s="66">
        <v>790</v>
      </c>
      <c r="D74" s="66">
        <f t="shared" si="2"/>
        <v>0</v>
      </c>
      <c r="E74" s="69">
        <f t="shared" si="3"/>
        <v>0</v>
      </c>
      <c r="F74" s="70">
        <v>173</v>
      </c>
      <c r="G74" s="70">
        <v>173</v>
      </c>
      <c r="H74" s="70">
        <v>153</v>
      </c>
      <c r="I74" s="67">
        <v>153</v>
      </c>
      <c r="K74" s="65" t="s">
        <v>193</v>
      </c>
      <c r="L74" s="66">
        <v>6230</v>
      </c>
      <c r="M74" s="67">
        <v>71</v>
      </c>
    </row>
    <row r="75" spans="1:15">
      <c r="A75" s="65" t="s">
        <v>194</v>
      </c>
      <c r="B75" s="66">
        <v>640</v>
      </c>
      <c r="C75" s="66">
        <v>640</v>
      </c>
      <c r="D75" s="66">
        <f t="shared" si="2"/>
        <v>0</v>
      </c>
      <c r="E75" s="69">
        <f t="shared" si="3"/>
        <v>0</v>
      </c>
      <c r="F75" s="70">
        <v>183</v>
      </c>
      <c r="G75" s="70">
        <v>183</v>
      </c>
      <c r="H75" s="70">
        <v>154</v>
      </c>
      <c r="I75" s="67">
        <v>154</v>
      </c>
      <c r="K75" s="65" t="s">
        <v>195</v>
      </c>
      <c r="L75" s="66">
        <v>6225</v>
      </c>
      <c r="M75" s="67">
        <v>72</v>
      </c>
    </row>
    <row r="76" spans="1:15">
      <c r="A76" s="82" t="s">
        <v>196</v>
      </c>
      <c r="B76" s="66">
        <v>485</v>
      </c>
      <c r="C76" s="66">
        <v>485</v>
      </c>
      <c r="D76" s="66">
        <f t="shared" si="2"/>
        <v>0</v>
      </c>
      <c r="E76" s="69">
        <f t="shared" si="3"/>
        <v>0</v>
      </c>
      <c r="F76" s="70">
        <v>191</v>
      </c>
      <c r="G76" s="70">
        <v>191</v>
      </c>
      <c r="H76" s="70">
        <v>155</v>
      </c>
      <c r="I76" s="67">
        <v>155</v>
      </c>
      <c r="K76" s="65" t="s">
        <v>197</v>
      </c>
      <c r="L76" s="66">
        <v>5620</v>
      </c>
      <c r="M76" s="67">
        <v>73</v>
      </c>
    </row>
    <row r="77" spans="1:15">
      <c r="A77" s="65" t="s">
        <v>198</v>
      </c>
      <c r="B77" s="66">
        <v>1475</v>
      </c>
      <c r="C77" s="66">
        <v>1480</v>
      </c>
      <c r="D77" s="66">
        <f t="shared" si="2"/>
        <v>-5</v>
      </c>
      <c r="E77" s="69">
        <f t="shared" si="3"/>
        <v>-3.3783783783783786E-3</v>
      </c>
      <c r="F77" s="70">
        <v>139</v>
      </c>
      <c r="G77" s="70">
        <v>138</v>
      </c>
      <c r="H77" s="70">
        <v>232</v>
      </c>
      <c r="I77" s="67">
        <v>234</v>
      </c>
      <c r="K77" s="65" t="s">
        <v>199</v>
      </c>
      <c r="L77" s="66">
        <v>5410</v>
      </c>
      <c r="M77" s="67">
        <v>74</v>
      </c>
    </row>
    <row r="78" spans="1:15">
      <c r="A78" s="65" t="s">
        <v>200</v>
      </c>
      <c r="B78" s="66">
        <v>2530</v>
      </c>
      <c r="C78" s="66">
        <v>2520</v>
      </c>
      <c r="D78" s="66">
        <f t="shared" si="2"/>
        <v>10</v>
      </c>
      <c r="E78" s="69">
        <f t="shared" si="3"/>
        <v>3.968253968253968E-3</v>
      </c>
      <c r="F78" s="70">
        <v>104</v>
      </c>
      <c r="G78" s="70">
        <v>105</v>
      </c>
      <c r="H78" s="70">
        <v>90</v>
      </c>
      <c r="I78" s="67">
        <v>90</v>
      </c>
      <c r="K78" s="65" t="s">
        <v>201</v>
      </c>
      <c r="L78" s="66">
        <v>5175</v>
      </c>
      <c r="M78" s="67">
        <v>75</v>
      </c>
    </row>
    <row r="79" spans="1:15">
      <c r="A79" s="65" t="s">
        <v>148</v>
      </c>
      <c r="B79" s="66">
        <v>11495</v>
      </c>
      <c r="C79" s="66">
        <v>11495</v>
      </c>
      <c r="D79" s="66">
        <f t="shared" si="2"/>
        <v>0</v>
      </c>
      <c r="E79" s="69">
        <f t="shared" si="3"/>
        <v>0</v>
      </c>
      <c r="F79" s="70">
        <v>43</v>
      </c>
      <c r="G79" s="70">
        <v>43</v>
      </c>
      <c r="H79" s="70">
        <v>156</v>
      </c>
      <c r="I79" s="67">
        <v>156</v>
      </c>
      <c r="K79" s="65" t="s">
        <v>151</v>
      </c>
      <c r="L79" s="66">
        <v>5075</v>
      </c>
      <c r="M79" s="67">
        <v>76</v>
      </c>
    </row>
    <row r="80" spans="1:15">
      <c r="A80" s="65" t="s">
        <v>202</v>
      </c>
      <c r="B80" s="66">
        <v>875</v>
      </c>
      <c r="C80" s="66">
        <v>875</v>
      </c>
      <c r="D80" s="66">
        <f t="shared" si="2"/>
        <v>0</v>
      </c>
      <c r="E80" s="69">
        <f t="shared" si="3"/>
        <v>0</v>
      </c>
      <c r="F80" s="70">
        <v>167</v>
      </c>
      <c r="G80" s="70">
        <v>167</v>
      </c>
      <c r="H80" s="70">
        <v>157</v>
      </c>
      <c r="I80" s="67">
        <v>157</v>
      </c>
      <c r="K80" s="65" t="s">
        <v>203</v>
      </c>
      <c r="L80" s="66">
        <v>4880</v>
      </c>
      <c r="M80" s="67">
        <v>77</v>
      </c>
    </row>
    <row r="81" spans="1:13">
      <c r="A81" s="65" t="s">
        <v>204</v>
      </c>
      <c r="B81" s="66">
        <v>2275</v>
      </c>
      <c r="C81" s="66">
        <v>2275</v>
      </c>
      <c r="D81" s="66">
        <f t="shared" si="2"/>
        <v>0</v>
      </c>
      <c r="E81" s="69">
        <f t="shared" si="3"/>
        <v>0</v>
      </c>
      <c r="F81" s="70">
        <v>107</v>
      </c>
      <c r="G81" s="70">
        <v>107</v>
      </c>
      <c r="H81" s="70">
        <v>158</v>
      </c>
      <c r="I81" s="67">
        <v>158</v>
      </c>
      <c r="K81" s="65" t="s">
        <v>205</v>
      </c>
      <c r="L81" s="66">
        <v>4690</v>
      </c>
      <c r="M81" s="67">
        <v>78</v>
      </c>
    </row>
    <row r="82" spans="1:13">
      <c r="A82" s="65" t="s">
        <v>206</v>
      </c>
      <c r="B82" s="66">
        <v>1220</v>
      </c>
      <c r="C82" s="66">
        <v>1220</v>
      </c>
      <c r="D82" s="66">
        <f t="shared" si="2"/>
        <v>0</v>
      </c>
      <c r="E82" s="69">
        <f t="shared" si="3"/>
        <v>0</v>
      </c>
      <c r="F82" s="70">
        <v>148</v>
      </c>
      <c r="G82" s="70">
        <v>147</v>
      </c>
      <c r="H82" s="70">
        <v>159</v>
      </c>
      <c r="I82" s="67">
        <v>159</v>
      </c>
      <c r="K82" s="65" t="s">
        <v>207</v>
      </c>
      <c r="L82" s="66">
        <v>4630</v>
      </c>
      <c r="M82" s="67">
        <v>79</v>
      </c>
    </row>
    <row r="83" spans="1:13">
      <c r="A83" s="65" t="s">
        <v>208</v>
      </c>
      <c r="B83" s="66">
        <v>40</v>
      </c>
      <c r="C83" s="66">
        <v>40</v>
      </c>
      <c r="D83" s="66">
        <f t="shared" si="2"/>
        <v>0</v>
      </c>
      <c r="E83" s="69">
        <f t="shared" si="3"/>
        <v>0</v>
      </c>
      <c r="F83" s="70">
        <v>239</v>
      </c>
      <c r="G83" s="70">
        <v>239</v>
      </c>
      <c r="H83" s="70">
        <v>160</v>
      </c>
      <c r="I83" s="67">
        <v>160</v>
      </c>
      <c r="K83" s="65" t="s">
        <v>209</v>
      </c>
      <c r="L83" s="66">
        <v>4580</v>
      </c>
      <c r="M83" s="67">
        <v>80</v>
      </c>
    </row>
    <row r="84" spans="1:13">
      <c r="A84" s="65" t="s">
        <v>100</v>
      </c>
      <c r="B84" s="66">
        <v>35060</v>
      </c>
      <c r="C84" s="66">
        <v>34855</v>
      </c>
      <c r="D84" s="66">
        <f t="shared" si="2"/>
        <v>205</v>
      </c>
      <c r="E84" s="69">
        <f t="shared" si="3"/>
        <v>5.8815091091665474E-3</v>
      </c>
      <c r="F84" s="70">
        <v>15</v>
      </c>
      <c r="G84" s="70">
        <v>15</v>
      </c>
      <c r="H84" s="70">
        <v>19</v>
      </c>
      <c r="I84" s="67">
        <v>77</v>
      </c>
      <c r="K84" s="65" t="s">
        <v>210</v>
      </c>
      <c r="L84" s="66">
        <v>4150</v>
      </c>
      <c r="M84" s="67">
        <v>81</v>
      </c>
    </row>
    <row r="85" spans="1:13">
      <c r="A85" s="65" t="s">
        <v>211</v>
      </c>
      <c r="B85" s="66">
        <v>165</v>
      </c>
      <c r="C85" s="66">
        <v>165</v>
      </c>
      <c r="D85" s="66">
        <f t="shared" si="2"/>
        <v>0</v>
      </c>
      <c r="E85" s="69">
        <f t="shared" si="3"/>
        <v>0</v>
      </c>
      <c r="F85" s="70">
        <v>228</v>
      </c>
      <c r="G85" s="70">
        <v>228</v>
      </c>
      <c r="H85" s="70">
        <v>161</v>
      </c>
      <c r="I85" s="67">
        <v>161</v>
      </c>
      <c r="K85" s="65" t="s">
        <v>212</v>
      </c>
      <c r="L85" s="66">
        <v>3905</v>
      </c>
      <c r="M85" s="67">
        <v>82</v>
      </c>
    </row>
    <row r="86" spans="1:13">
      <c r="A86" s="65" t="s">
        <v>213</v>
      </c>
      <c r="B86" s="66">
        <v>2</v>
      </c>
      <c r="C86" s="66">
        <v>2</v>
      </c>
      <c r="D86" s="66">
        <f t="shared" si="2"/>
        <v>0</v>
      </c>
      <c r="E86" s="69">
        <f t="shared" si="3"/>
        <v>0</v>
      </c>
      <c r="F86" s="70">
        <v>242</v>
      </c>
      <c r="G86" s="70">
        <v>242</v>
      </c>
      <c r="H86" s="70">
        <v>162</v>
      </c>
      <c r="I86" s="67">
        <v>162</v>
      </c>
      <c r="K86" s="65" t="s">
        <v>92</v>
      </c>
      <c r="L86" s="66">
        <v>3895</v>
      </c>
      <c r="M86" s="67">
        <v>83</v>
      </c>
    </row>
    <row r="87" spans="1:13">
      <c r="A87" s="65" t="s">
        <v>79</v>
      </c>
      <c r="B87" s="66">
        <v>106455</v>
      </c>
      <c r="C87" s="66">
        <v>106180</v>
      </c>
      <c r="D87" s="66">
        <f t="shared" si="2"/>
        <v>275</v>
      </c>
      <c r="E87" s="69">
        <f t="shared" si="3"/>
        <v>2.5899416085891883E-3</v>
      </c>
      <c r="F87" s="70">
        <v>4</v>
      </c>
      <c r="G87" s="70">
        <v>4</v>
      </c>
      <c r="H87" s="70">
        <v>17</v>
      </c>
      <c r="I87" s="67">
        <v>103</v>
      </c>
      <c r="K87" s="65" t="s">
        <v>143</v>
      </c>
      <c r="L87" s="66">
        <v>3870</v>
      </c>
      <c r="M87" s="67">
        <v>84</v>
      </c>
    </row>
    <row r="88" spans="1:13">
      <c r="A88" s="65" t="s">
        <v>214</v>
      </c>
      <c r="B88" s="66">
        <v>415</v>
      </c>
      <c r="C88" s="66">
        <v>415</v>
      </c>
      <c r="D88" s="66">
        <f t="shared" si="2"/>
        <v>0</v>
      </c>
      <c r="E88" s="69">
        <f t="shared" si="3"/>
        <v>0</v>
      </c>
      <c r="F88" s="70">
        <v>201</v>
      </c>
      <c r="G88" s="70">
        <v>201</v>
      </c>
      <c r="H88" s="70">
        <v>163</v>
      </c>
      <c r="I88" s="67">
        <v>163</v>
      </c>
      <c r="K88" s="65" t="s">
        <v>215</v>
      </c>
      <c r="L88" s="66">
        <v>3825</v>
      </c>
      <c r="M88" s="67">
        <v>85</v>
      </c>
    </row>
    <row r="89" spans="1:13">
      <c r="A89" s="65" t="s">
        <v>216</v>
      </c>
      <c r="B89" s="66">
        <v>290</v>
      </c>
      <c r="C89" s="66">
        <v>290</v>
      </c>
      <c r="D89" s="66">
        <f t="shared" si="2"/>
        <v>0</v>
      </c>
      <c r="E89" s="69">
        <f t="shared" si="3"/>
        <v>0</v>
      </c>
      <c r="F89" s="70">
        <v>210</v>
      </c>
      <c r="G89" s="70">
        <v>210</v>
      </c>
      <c r="H89" s="70">
        <v>164</v>
      </c>
      <c r="I89" s="67">
        <v>164</v>
      </c>
      <c r="K89" s="65" t="s">
        <v>217</v>
      </c>
      <c r="L89" s="66">
        <v>3635</v>
      </c>
      <c r="M89" s="67">
        <v>86</v>
      </c>
    </row>
    <row r="90" spans="1:13">
      <c r="A90" s="60" t="s">
        <v>218</v>
      </c>
      <c r="B90" s="61">
        <v>915</v>
      </c>
      <c r="C90" s="61">
        <v>915</v>
      </c>
      <c r="D90" s="61">
        <f t="shared" si="2"/>
        <v>0</v>
      </c>
      <c r="E90" s="62">
        <f t="shared" si="3"/>
        <v>0</v>
      </c>
      <c r="F90" s="63">
        <v>165</v>
      </c>
      <c r="G90" s="63">
        <v>165</v>
      </c>
      <c r="H90" s="63">
        <v>165</v>
      </c>
      <c r="I90" s="64">
        <v>165</v>
      </c>
      <c r="K90" s="65" t="s">
        <v>219</v>
      </c>
      <c r="L90" s="66">
        <v>3485</v>
      </c>
      <c r="M90" s="67">
        <v>87</v>
      </c>
    </row>
    <row r="91" spans="1:13">
      <c r="A91" s="65" t="s">
        <v>132</v>
      </c>
      <c r="B91" s="66">
        <v>16480</v>
      </c>
      <c r="C91" s="66">
        <v>15575</v>
      </c>
      <c r="D91" s="66">
        <f t="shared" si="2"/>
        <v>905</v>
      </c>
      <c r="E91" s="69">
        <f t="shared" si="3"/>
        <v>5.8105939004815407E-2</v>
      </c>
      <c r="F91" s="70">
        <v>33</v>
      </c>
      <c r="G91" s="70">
        <v>37</v>
      </c>
      <c r="H91" s="70">
        <v>8</v>
      </c>
      <c r="I91" s="67">
        <v>5</v>
      </c>
      <c r="K91" s="65" t="s">
        <v>220</v>
      </c>
      <c r="L91" s="66">
        <v>3465</v>
      </c>
      <c r="M91" s="67">
        <v>88</v>
      </c>
    </row>
    <row r="92" spans="1:13">
      <c r="A92" s="60" t="s">
        <v>217</v>
      </c>
      <c r="B92" s="61">
        <v>3635</v>
      </c>
      <c r="C92" s="61">
        <v>3630</v>
      </c>
      <c r="D92" s="61">
        <f t="shared" si="2"/>
        <v>5</v>
      </c>
      <c r="E92" s="62">
        <f t="shared" si="3"/>
        <v>1.3774104683195593E-3</v>
      </c>
      <c r="F92" s="63">
        <v>86</v>
      </c>
      <c r="G92" s="63">
        <v>86</v>
      </c>
      <c r="H92" s="63">
        <v>111</v>
      </c>
      <c r="I92" s="64">
        <v>116</v>
      </c>
      <c r="K92" s="65" t="s">
        <v>107</v>
      </c>
      <c r="L92" s="66">
        <v>3445</v>
      </c>
      <c r="M92" s="67">
        <v>89</v>
      </c>
    </row>
    <row r="93" spans="1:13">
      <c r="A93" s="65" t="s">
        <v>221</v>
      </c>
      <c r="B93" s="66">
        <v>195</v>
      </c>
      <c r="C93" s="66">
        <v>190</v>
      </c>
      <c r="D93" s="66">
        <f t="shared" si="2"/>
        <v>5</v>
      </c>
      <c r="E93" s="69">
        <f t="shared" si="3"/>
        <v>2.6315789473684209E-2</v>
      </c>
      <c r="F93" s="70">
        <v>223</v>
      </c>
      <c r="G93" s="70">
        <v>224</v>
      </c>
      <c r="H93" s="70">
        <v>112</v>
      </c>
      <c r="I93" s="67">
        <v>13</v>
      </c>
      <c r="K93" s="65" t="s">
        <v>222</v>
      </c>
      <c r="L93" s="66">
        <v>3395</v>
      </c>
      <c r="M93" s="67">
        <v>90</v>
      </c>
    </row>
    <row r="94" spans="1:13">
      <c r="A94" s="65" t="s">
        <v>223</v>
      </c>
      <c r="B94" s="66">
        <v>1290</v>
      </c>
      <c r="C94" s="66">
        <v>1290</v>
      </c>
      <c r="D94" s="66">
        <f t="shared" si="2"/>
        <v>0</v>
      </c>
      <c r="E94" s="69">
        <f t="shared" si="3"/>
        <v>0</v>
      </c>
      <c r="F94" s="70">
        <v>145</v>
      </c>
      <c r="G94" s="70">
        <v>145</v>
      </c>
      <c r="H94" s="70">
        <v>166</v>
      </c>
      <c r="I94" s="67">
        <v>166</v>
      </c>
      <c r="K94" s="65" t="s">
        <v>224</v>
      </c>
      <c r="L94" s="66">
        <v>3365</v>
      </c>
      <c r="M94" s="67">
        <v>91</v>
      </c>
    </row>
    <row r="95" spans="1:13">
      <c r="A95" s="65" t="s">
        <v>129</v>
      </c>
      <c r="B95" s="66">
        <v>17345</v>
      </c>
      <c r="C95" s="66">
        <v>17240</v>
      </c>
      <c r="D95" s="66">
        <f t="shared" si="2"/>
        <v>105</v>
      </c>
      <c r="E95" s="69">
        <f t="shared" si="3"/>
        <v>6.0904872389791181E-3</v>
      </c>
      <c r="F95" s="70">
        <v>31</v>
      </c>
      <c r="G95" s="70">
        <v>31</v>
      </c>
      <c r="H95" s="70">
        <v>32</v>
      </c>
      <c r="I95" s="67">
        <v>74</v>
      </c>
      <c r="K95" s="65" t="s">
        <v>225</v>
      </c>
      <c r="L95" s="66">
        <v>3285</v>
      </c>
      <c r="M95" s="67">
        <v>92</v>
      </c>
    </row>
    <row r="96" spans="1:13">
      <c r="A96" s="65" t="s">
        <v>81</v>
      </c>
      <c r="B96" s="66">
        <v>95310</v>
      </c>
      <c r="C96" s="66">
        <v>93340</v>
      </c>
      <c r="D96" s="66">
        <f t="shared" si="2"/>
        <v>1970</v>
      </c>
      <c r="E96" s="69">
        <f t="shared" si="3"/>
        <v>2.1105635311763446E-2</v>
      </c>
      <c r="F96" s="70">
        <v>5</v>
      </c>
      <c r="G96" s="70">
        <v>5</v>
      </c>
      <c r="H96" s="70">
        <v>2</v>
      </c>
      <c r="I96" s="67">
        <v>19</v>
      </c>
      <c r="K96" s="65" t="s">
        <v>226</v>
      </c>
      <c r="L96" s="66">
        <v>3220</v>
      </c>
      <c r="M96" s="67">
        <v>93</v>
      </c>
    </row>
    <row r="97" spans="1:13">
      <c r="A97" s="65" t="s">
        <v>227</v>
      </c>
      <c r="B97" s="66">
        <v>1560</v>
      </c>
      <c r="C97" s="66">
        <v>1560</v>
      </c>
      <c r="D97" s="66">
        <f t="shared" si="2"/>
        <v>0</v>
      </c>
      <c r="E97" s="69">
        <f t="shared" si="3"/>
        <v>0</v>
      </c>
      <c r="F97" s="70">
        <v>136</v>
      </c>
      <c r="G97" s="70">
        <v>136</v>
      </c>
      <c r="H97" s="70">
        <v>167</v>
      </c>
      <c r="I97" s="67">
        <v>167</v>
      </c>
      <c r="K97" s="65" t="s">
        <v>228</v>
      </c>
      <c r="L97" s="66">
        <v>3220</v>
      </c>
      <c r="M97" s="67">
        <v>94</v>
      </c>
    </row>
    <row r="98" spans="1:13">
      <c r="A98" s="65" t="s">
        <v>184</v>
      </c>
      <c r="B98" s="66">
        <v>7545</v>
      </c>
      <c r="C98" s="66">
        <v>7460</v>
      </c>
      <c r="D98" s="66">
        <f t="shared" si="2"/>
        <v>85</v>
      </c>
      <c r="E98" s="69">
        <f t="shared" si="3"/>
        <v>1.1394101876675604E-2</v>
      </c>
      <c r="F98" s="70">
        <v>64</v>
      </c>
      <c r="G98" s="70">
        <v>64</v>
      </c>
      <c r="H98" s="70">
        <v>38</v>
      </c>
      <c r="I98" s="67">
        <v>42</v>
      </c>
      <c r="K98" s="65" t="s">
        <v>168</v>
      </c>
      <c r="L98" s="66">
        <v>3180</v>
      </c>
      <c r="M98" s="67">
        <v>95</v>
      </c>
    </row>
    <row r="99" spans="1:13">
      <c r="A99" s="65" t="s">
        <v>226</v>
      </c>
      <c r="B99" s="66">
        <v>3220</v>
      </c>
      <c r="C99" s="66">
        <v>3200</v>
      </c>
      <c r="D99" s="66">
        <f t="shared" si="2"/>
        <v>20</v>
      </c>
      <c r="E99" s="69">
        <f t="shared" si="3"/>
        <v>6.2500000000000003E-3</v>
      </c>
      <c r="F99" s="70">
        <v>93</v>
      </c>
      <c r="G99" s="70">
        <v>94</v>
      </c>
      <c r="H99" s="70">
        <v>71</v>
      </c>
      <c r="I99" s="67">
        <v>72</v>
      </c>
      <c r="K99" s="65" t="s">
        <v>229</v>
      </c>
      <c r="L99" s="66">
        <v>3165</v>
      </c>
      <c r="M99" s="67">
        <v>96</v>
      </c>
    </row>
    <row r="100" spans="1:13">
      <c r="A100" s="65" t="s">
        <v>230</v>
      </c>
      <c r="B100" s="66">
        <v>445</v>
      </c>
      <c r="C100" s="66">
        <v>445</v>
      </c>
      <c r="D100" s="66">
        <f t="shared" si="2"/>
        <v>0</v>
      </c>
      <c r="E100" s="69">
        <f t="shared" si="3"/>
        <v>0</v>
      </c>
      <c r="F100" s="70">
        <v>195</v>
      </c>
      <c r="G100" s="70">
        <v>194</v>
      </c>
      <c r="H100" s="70">
        <v>168</v>
      </c>
      <c r="I100" s="67">
        <v>168</v>
      </c>
      <c r="K100" s="65" t="s">
        <v>97</v>
      </c>
      <c r="L100" s="66">
        <v>3105</v>
      </c>
      <c r="M100" s="67">
        <v>97</v>
      </c>
    </row>
    <row r="101" spans="1:13">
      <c r="A101" s="65" t="s">
        <v>231</v>
      </c>
      <c r="B101" s="66">
        <v>140</v>
      </c>
      <c r="C101" s="66">
        <v>135</v>
      </c>
      <c r="D101" s="66">
        <f t="shared" si="2"/>
        <v>5</v>
      </c>
      <c r="E101" s="69">
        <f t="shared" si="3"/>
        <v>3.7037037037037035E-2</v>
      </c>
      <c r="F101" s="70">
        <v>231</v>
      </c>
      <c r="G101" s="70">
        <v>232</v>
      </c>
      <c r="H101" s="70">
        <v>113</v>
      </c>
      <c r="I101" s="67">
        <v>8</v>
      </c>
      <c r="K101" s="65" t="s">
        <v>232</v>
      </c>
      <c r="L101" s="66">
        <v>3015</v>
      </c>
      <c r="M101" s="67">
        <v>98</v>
      </c>
    </row>
    <row r="102" spans="1:13">
      <c r="A102" s="65" t="s">
        <v>233</v>
      </c>
      <c r="B102" s="66">
        <v>305</v>
      </c>
      <c r="C102" s="66">
        <v>305</v>
      </c>
      <c r="D102" s="66">
        <f t="shared" si="2"/>
        <v>0</v>
      </c>
      <c r="E102" s="69">
        <f t="shared" si="3"/>
        <v>0</v>
      </c>
      <c r="F102" s="70">
        <v>209</v>
      </c>
      <c r="G102" s="70">
        <v>209</v>
      </c>
      <c r="H102" s="70">
        <v>169</v>
      </c>
      <c r="I102" s="67">
        <v>169</v>
      </c>
      <c r="K102" s="65" t="s">
        <v>183</v>
      </c>
      <c r="L102" s="66">
        <v>2935</v>
      </c>
      <c r="M102" s="67">
        <v>99</v>
      </c>
    </row>
    <row r="103" spans="1:13">
      <c r="A103" s="65" t="s">
        <v>174</v>
      </c>
      <c r="B103" s="66">
        <v>8605</v>
      </c>
      <c r="C103" s="66">
        <v>8585</v>
      </c>
      <c r="D103" s="66">
        <f t="shared" si="2"/>
        <v>20</v>
      </c>
      <c r="E103" s="69">
        <f t="shared" si="3"/>
        <v>2.3296447291788003E-3</v>
      </c>
      <c r="F103" s="70">
        <v>59</v>
      </c>
      <c r="G103" s="70">
        <v>57</v>
      </c>
      <c r="H103" s="70">
        <v>72</v>
      </c>
      <c r="I103" s="67">
        <v>107</v>
      </c>
      <c r="K103" s="65" t="s">
        <v>234</v>
      </c>
      <c r="L103" s="66">
        <v>2840</v>
      </c>
      <c r="M103" s="67">
        <v>100</v>
      </c>
    </row>
    <row r="104" spans="1:13">
      <c r="A104" s="65" t="s">
        <v>235</v>
      </c>
      <c r="B104" s="66">
        <v>330</v>
      </c>
      <c r="C104" s="66">
        <v>330</v>
      </c>
      <c r="D104" s="66">
        <f t="shared" si="2"/>
        <v>0</v>
      </c>
      <c r="E104" s="69">
        <f t="shared" si="3"/>
        <v>0</v>
      </c>
      <c r="F104" s="70">
        <v>206</v>
      </c>
      <c r="G104" s="70">
        <v>206</v>
      </c>
      <c r="H104" s="70">
        <v>170</v>
      </c>
      <c r="I104" s="67">
        <v>170</v>
      </c>
      <c r="K104" s="65" t="s">
        <v>115</v>
      </c>
      <c r="L104" s="66">
        <v>2835</v>
      </c>
      <c r="M104" s="67">
        <v>101</v>
      </c>
    </row>
    <row r="105" spans="1:13">
      <c r="A105" s="65" t="s">
        <v>236</v>
      </c>
      <c r="B105" s="66">
        <v>1885</v>
      </c>
      <c r="C105" s="66">
        <v>1835</v>
      </c>
      <c r="D105" s="66">
        <f t="shared" si="2"/>
        <v>50</v>
      </c>
      <c r="E105" s="69">
        <f t="shared" si="3"/>
        <v>2.7247956403269755E-2</v>
      </c>
      <c r="F105" s="70">
        <v>123</v>
      </c>
      <c r="G105" s="70">
        <v>126</v>
      </c>
      <c r="H105" s="70">
        <v>53</v>
      </c>
      <c r="I105" s="67">
        <v>12</v>
      </c>
      <c r="K105" s="65" t="s">
        <v>237</v>
      </c>
      <c r="L105" s="66">
        <v>2760</v>
      </c>
      <c r="M105" s="67">
        <v>102</v>
      </c>
    </row>
    <row r="106" spans="1:13">
      <c r="A106" s="65" t="s">
        <v>238</v>
      </c>
      <c r="B106" s="66">
        <v>1025</v>
      </c>
      <c r="C106" s="66">
        <v>1015</v>
      </c>
      <c r="D106" s="66">
        <f t="shared" si="2"/>
        <v>10</v>
      </c>
      <c r="E106" s="69">
        <f t="shared" si="3"/>
        <v>9.852216748768473E-3</v>
      </c>
      <c r="F106" s="70">
        <v>160</v>
      </c>
      <c r="G106" s="70">
        <v>160</v>
      </c>
      <c r="H106" s="70">
        <v>91</v>
      </c>
      <c r="I106" s="67">
        <v>48</v>
      </c>
      <c r="K106" s="65" t="s">
        <v>156</v>
      </c>
      <c r="L106" s="66">
        <v>2570</v>
      </c>
      <c r="M106" s="67">
        <v>103</v>
      </c>
    </row>
    <row r="107" spans="1:13">
      <c r="A107" s="65" t="s">
        <v>234</v>
      </c>
      <c r="B107" s="66">
        <v>2840</v>
      </c>
      <c r="C107" s="66">
        <v>2840</v>
      </c>
      <c r="D107" s="66">
        <f t="shared" si="2"/>
        <v>0</v>
      </c>
      <c r="E107" s="69">
        <f t="shared" si="3"/>
        <v>0</v>
      </c>
      <c r="F107" s="70">
        <v>100</v>
      </c>
      <c r="G107" s="70">
        <v>100</v>
      </c>
      <c r="H107" s="70">
        <v>171</v>
      </c>
      <c r="I107" s="67">
        <v>171</v>
      </c>
      <c r="K107" s="65" t="s">
        <v>200</v>
      </c>
      <c r="L107" s="66">
        <v>2530</v>
      </c>
      <c r="M107" s="67">
        <v>104</v>
      </c>
    </row>
    <row r="108" spans="1:13">
      <c r="A108" s="65" t="s">
        <v>229</v>
      </c>
      <c r="B108" s="66">
        <v>3165</v>
      </c>
      <c r="C108" s="66">
        <v>3150</v>
      </c>
      <c r="D108" s="66">
        <f t="shared" si="2"/>
        <v>15</v>
      </c>
      <c r="E108" s="69">
        <f t="shared" si="3"/>
        <v>4.7619047619047623E-3</v>
      </c>
      <c r="F108" s="70">
        <v>96</v>
      </c>
      <c r="G108" s="70">
        <v>96</v>
      </c>
      <c r="H108" s="70">
        <v>77</v>
      </c>
      <c r="I108" s="67">
        <v>84</v>
      </c>
      <c r="K108" s="65" t="s">
        <v>239</v>
      </c>
      <c r="L108" s="66">
        <v>2525</v>
      </c>
      <c r="M108" s="67">
        <v>105</v>
      </c>
    </row>
    <row r="109" spans="1:13">
      <c r="A109" s="65" t="s">
        <v>240</v>
      </c>
      <c r="B109" s="66">
        <v>1745</v>
      </c>
      <c r="C109" s="66">
        <v>1745</v>
      </c>
      <c r="D109" s="66">
        <f t="shared" si="2"/>
        <v>0</v>
      </c>
      <c r="E109" s="69">
        <f t="shared" si="3"/>
        <v>0</v>
      </c>
      <c r="F109" s="70">
        <v>129</v>
      </c>
      <c r="G109" s="70">
        <v>129</v>
      </c>
      <c r="H109" s="70">
        <v>172</v>
      </c>
      <c r="I109" s="67">
        <v>172</v>
      </c>
      <c r="K109" s="65" t="s">
        <v>241</v>
      </c>
      <c r="L109" s="66">
        <v>2300</v>
      </c>
      <c r="M109" s="67">
        <v>106</v>
      </c>
    </row>
    <row r="110" spans="1:13">
      <c r="A110" s="65" t="s">
        <v>242</v>
      </c>
      <c r="B110" s="66">
        <v>565</v>
      </c>
      <c r="C110" s="66">
        <v>565</v>
      </c>
      <c r="D110" s="66">
        <f t="shared" si="2"/>
        <v>0</v>
      </c>
      <c r="E110" s="69">
        <f t="shared" si="3"/>
        <v>0</v>
      </c>
      <c r="F110" s="70">
        <v>188</v>
      </c>
      <c r="G110" s="70">
        <v>188</v>
      </c>
      <c r="H110" s="70">
        <v>173</v>
      </c>
      <c r="I110" s="67">
        <v>173</v>
      </c>
      <c r="K110" s="65" t="s">
        <v>204</v>
      </c>
      <c r="L110" s="66">
        <v>2275</v>
      </c>
      <c r="M110" s="67">
        <v>107</v>
      </c>
    </row>
    <row r="111" spans="1:13">
      <c r="A111" s="65" t="s">
        <v>243</v>
      </c>
      <c r="B111" s="66">
        <v>175</v>
      </c>
      <c r="C111" s="66">
        <v>175</v>
      </c>
      <c r="D111" s="66">
        <f t="shared" si="2"/>
        <v>0</v>
      </c>
      <c r="E111" s="69">
        <f t="shared" si="3"/>
        <v>0</v>
      </c>
      <c r="F111" s="70">
        <v>226</v>
      </c>
      <c r="G111" s="70">
        <v>226</v>
      </c>
      <c r="H111" s="70">
        <v>174</v>
      </c>
      <c r="I111" s="67">
        <v>174</v>
      </c>
      <c r="K111" s="65" t="s">
        <v>244</v>
      </c>
      <c r="L111" s="66">
        <v>2190</v>
      </c>
      <c r="M111" s="67">
        <v>108</v>
      </c>
    </row>
    <row r="112" spans="1:13">
      <c r="A112" s="65" t="s">
        <v>245</v>
      </c>
      <c r="B112" s="66">
        <v>1095</v>
      </c>
      <c r="C112" s="66">
        <v>1095</v>
      </c>
      <c r="D112" s="66">
        <f t="shared" si="2"/>
        <v>0</v>
      </c>
      <c r="E112" s="69">
        <f t="shared" si="3"/>
        <v>0</v>
      </c>
      <c r="F112" s="70">
        <v>155</v>
      </c>
      <c r="G112" s="70">
        <v>155</v>
      </c>
      <c r="H112" s="70">
        <v>175</v>
      </c>
      <c r="I112" s="67">
        <v>175</v>
      </c>
      <c r="K112" s="65" t="s">
        <v>246</v>
      </c>
      <c r="L112" s="66">
        <v>2155</v>
      </c>
      <c r="M112" s="67">
        <v>109</v>
      </c>
    </row>
    <row r="113" spans="1:13">
      <c r="A113" s="65" t="s">
        <v>197</v>
      </c>
      <c r="B113" s="66">
        <v>5620</v>
      </c>
      <c r="C113" s="66">
        <v>5550</v>
      </c>
      <c r="D113" s="66">
        <f t="shared" si="2"/>
        <v>70</v>
      </c>
      <c r="E113" s="69">
        <f t="shared" si="3"/>
        <v>1.2612612612612612E-2</v>
      </c>
      <c r="F113" s="70">
        <v>73</v>
      </c>
      <c r="G113" s="70">
        <v>73</v>
      </c>
      <c r="H113" s="70">
        <v>44</v>
      </c>
      <c r="I113" s="67">
        <v>36</v>
      </c>
      <c r="K113" s="65" t="s">
        <v>247</v>
      </c>
      <c r="L113" s="66">
        <v>2150</v>
      </c>
      <c r="M113" s="67">
        <v>110</v>
      </c>
    </row>
    <row r="114" spans="1:13">
      <c r="A114" s="65" t="s">
        <v>98</v>
      </c>
      <c r="B114" s="66">
        <v>36985</v>
      </c>
      <c r="C114" s="66">
        <v>36795</v>
      </c>
      <c r="D114" s="66">
        <f t="shared" si="2"/>
        <v>190</v>
      </c>
      <c r="E114" s="69">
        <f t="shared" si="3"/>
        <v>5.1637450740589751E-3</v>
      </c>
      <c r="F114" s="70">
        <v>14</v>
      </c>
      <c r="G114" s="70">
        <v>14</v>
      </c>
      <c r="H114" s="70">
        <v>21</v>
      </c>
      <c r="I114" s="67">
        <v>81</v>
      </c>
      <c r="K114" s="65" t="s">
        <v>248</v>
      </c>
      <c r="L114" s="66">
        <v>2115</v>
      </c>
      <c r="M114" s="67">
        <v>111</v>
      </c>
    </row>
    <row r="115" spans="1:13">
      <c r="A115" s="65" t="s">
        <v>224</v>
      </c>
      <c r="B115" s="66">
        <v>3365</v>
      </c>
      <c r="C115" s="66">
        <v>3320</v>
      </c>
      <c r="D115" s="66">
        <f t="shared" si="2"/>
        <v>45</v>
      </c>
      <c r="E115" s="69">
        <f t="shared" si="3"/>
        <v>1.355421686746988E-2</v>
      </c>
      <c r="F115" s="70">
        <v>91</v>
      </c>
      <c r="G115" s="70">
        <v>90</v>
      </c>
      <c r="H115" s="70">
        <v>56</v>
      </c>
      <c r="I115" s="67">
        <v>34</v>
      </c>
      <c r="K115" s="65" t="s">
        <v>126</v>
      </c>
      <c r="L115" s="66">
        <v>2070</v>
      </c>
      <c r="M115" s="67">
        <v>112</v>
      </c>
    </row>
    <row r="116" spans="1:13">
      <c r="A116" s="65" t="s">
        <v>120</v>
      </c>
      <c r="B116" s="66">
        <v>21500</v>
      </c>
      <c r="C116" s="66">
        <v>21495</v>
      </c>
      <c r="D116" s="66">
        <f t="shared" si="2"/>
        <v>5</v>
      </c>
      <c r="E116" s="69">
        <f t="shared" si="3"/>
        <v>2.3261223540358222E-4</v>
      </c>
      <c r="F116" s="70">
        <v>26</v>
      </c>
      <c r="G116" s="70">
        <v>26</v>
      </c>
      <c r="H116" s="70">
        <v>114</v>
      </c>
      <c r="I116" s="67">
        <v>123</v>
      </c>
      <c r="K116" s="65" t="s">
        <v>249</v>
      </c>
      <c r="L116" s="66">
        <v>2065</v>
      </c>
      <c r="M116" s="67">
        <v>113</v>
      </c>
    </row>
    <row r="117" spans="1:13">
      <c r="A117" s="65" t="s">
        <v>144</v>
      </c>
      <c r="B117" s="66">
        <v>13150</v>
      </c>
      <c r="C117" s="66">
        <v>13125</v>
      </c>
      <c r="D117" s="66">
        <f t="shared" si="2"/>
        <v>25</v>
      </c>
      <c r="E117" s="69">
        <f t="shared" si="3"/>
        <v>1.9047619047619048E-3</v>
      </c>
      <c r="F117" s="70">
        <v>40</v>
      </c>
      <c r="G117" s="70">
        <v>40</v>
      </c>
      <c r="H117" s="70">
        <v>66</v>
      </c>
      <c r="I117" s="67">
        <v>111</v>
      </c>
      <c r="K117" s="65" t="s">
        <v>250</v>
      </c>
      <c r="L117" s="66">
        <v>2060</v>
      </c>
      <c r="M117" s="67">
        <v>114</v>
      </c>
    </row>
    <row r="118" spans="1:13">
      <c r="A118" s="65" t="s">
        <v>251</v>
      </c>
      <c r="B118" s="66">
        <v>1670</v>
      </c>
      <c r="C118" s="66">
        <v>1670</v>
      </c>
      <c r="D118" s="66">
        <f t="shared" si="2"/>
        <v>0</v>
      </c>
      <c r="E118" s="69">
        <f t="shared" si="3"/>
        <v>0</v>
      </c>
      <c r="F118" s="70">
        <v>134</v>
      </c>
      <c r="G118" s="70">
        <v>134</v>
      </c>
      <c r="H118" s="70">
        <v>176</v>
      </c>
      <c r="I118" s="67">
        <v>176</v>
      </c>
      <c r="K118" s="65" t="s">
        <v>252</v>
      </c>
      <c r="L118" s="66">
        <v>2045</v>
      </c>
      <c r="M118" s="67">
        <v>115</v>
      </c>
    </row>
    <row r="119" spans="1:13">
      <c r="A119" s="65" t="s">
        <v>215</v>
      </c>
      <c r="B119" s="66">
        <v>3825</v>
      </c>
      <c r="C119" s="66">
        <v>3755</v>
      </c>
      <c r="D119" s="66">
        <f t="shared" si="2"/>
        <v>70</v>
      </c>
      <c r="E119" s="69">
        <f t="shared" si="3"/>
        <v>1.8641810918774968E-2</v>
      </c>
      <c r="F119" s="70">
        <v>85</v>
      </c>
      <c r="G119" s="70">
        <v>85</v>
      </c>
      <c r="H119" s="70">
        <v>45</v>
      </c>
      <c r="I119" s="67">
        <v>25</v>
      </c>
      <c r="K119" s="65" t="s">
        <v>253</v>
      </c>
      <c r="L119" s="66">
        <v>2015</v>
      </c>
      <c r="M119" s="67">
        <v>116</v>
      </c>
    </row>
    <row r="120" spans="1:13">
      <c r="A120" s="65" t="s">
        <v>96</v>
      </c>
      <c r="B120" s="66">
        <v>37105</v>
      </c>
      <c r="C120" s="66">
        <v>36990</v>
      </c>
      <c r="D120" s="66">
        <f t="shared" si="2"/>
        <v>115</v>
      </c>
      <c r="E120" s="69">
        <f t="shared" si="3"/>
        <v>3.1089483644228168E-3</v>
      </c>
      <c r="F120" s="70">
        <v>13</v>
      </c>
      <c r="G120" s="70">
        <v>13</v>
      </c>
      <c r="H120" s="70">
        <v>29</v>
      </c>
      <c r="I120" s="67">
        <v>97</v>
      </c>
      <c r="K120" s="65" t="s">
        <v>138</v>
      </c>
      <c r="L120" s="66">
        <v>1945</v>
      </c>
      <c r="M120" s="67">
        <v>117</v>
      </c>
    </row>
    <row r="121" spans="1:13">
      <c r="A121" s="65" t="s">
        <v>254</v>
      </c>
      <c r="B121" s="66">
        <v>1705</v>
      </c>
      <c r="C121" s="66">
        <v>1705</v>
      </c>
      <c r="D121" s="66">
        <f t="shared" si="2"/>
        <v>0</v>
      </c>
      <c r="E121" s="69">
        <f t="shared" si="3"/>
        <v>0</v>
      </c>
      <c r="F121" s="70">
        <v>132</v>
      </c>
      <c r="G121" s="70">
        <v>132</v>
      </c>
      <c r="H121" s="70">
        <v>177</v>
      </c>
      <c r="I121" s="67">
        <v>177</v>
      </c>
      <c r="K121" s="65" t="s">
        <v>181</v>
      </c>
      <c r="L121" s="66">
        <v>1940</v>
      </c>
      <c r="M121" s="67">
        <v>118</v>
      </c>
    </row>
    <row r="122" spans="1:13">
      <c r="A122" s="65" t="s">
        <v>241</v>
      </c>
      <c r="B122" s="66">
        <v>2300</v>
      </c>
      <c r="C122" s="66">
        <v>2300</v>
      </c>
      <c r="D122" s="66">
        <f t="shared" si="2"/>
        <v>0</v>
      </c>
      <c r="E122" s="69">
        <f t="shared" si="3"/>
        <v>0</v>
      </c>
      <c r="F122" s="70">
        <v>106</v>
      </c>
      <c r="G122" s="70">
        <v>106</v>
      </c>
      <c r="H122" s="70">
        <v>178</v>
      </c>
      <c r="I122" s="67">
        <v>178</v>
      </c>
      <c r="K122" s="65" t="s">
        <v>124</v>
      </c>
      <c r="L122" s="66">
        <v>1910</v>
      </c>
      <c r="M122" s="67">
        <v>119</v>
      </c>
    </row>
    <row r="123" spans="1:13">
      <c r="A123" s="60" t="s">
        <v>139</v>
      </c>
      <c r="B123" s="61">
        <v>15740</v>
      </c>
      <c r="C123" s="61">
        <v>15690</v>
      </c>
      <c r="D123" s="61">
        <f t="shared" si="2"/>
        <v>50</v>
      </c>
      <c r="E123" s="62">
        <f t="shared" si="3"/>
        <v>3.1867431485022306E-3</v>
      </c>
      <c r="F123" s="63">
        <v>37</v>
      </c>
      <c r="G123" s="63">
        <v>36</v>
      </c>
      <c r="H123" s="63">
        <v>54</v>
      </c>
      <c r="I123" s="64">
        <v>95</v>
      </c>
      <c r="K123" s="65" t="s">
        <v>130</v>
      </c>
      <c r="L123" s="66">
        <v>1905</v>
      </c>
      <c r="M123" s="67">
        <v>120</v>
      </c>
    </row>
    <row r="124" spans="1:13">
      <c r="A124" s="65" t="s">
        <v>255</v>
      </c>
      <c r="B124" s="66">
        <v>255</v>
      </c>
      <c r="C124" s="66">
        <v>255</v>
      </c>
      <c r="D124" s="66">
        <f t="shared" si="2"/>
        <v>0</v>
      </c>
      <c r="E124" s="69">
        <f t="shared" si="3"/>
        <v>0</v>
      </c>
      <c r="F124" s="70">
        <v>213</v>
      </c>
      <c r="G124" s="70">
        <v>212</v>
      </c>
      <c r="H124" s="70">
        <v>179</v>
      </c>
      <c r="I124" s="67">
        <v>179</v>
      </c>
      <c r="K124" s="65" t="s">
        <v>256</v>
      </c>
      <c r="L124" s="66">
        <v>1905</v>
      </c>
      <c r="M124" s="67">
        <v>121</v>
      </c>
    </row>
    <row r="125" spans="1:13">
      <c r="A125" s="60" t="s">
        <v>178</v>
      </c>
      <c r="B125" s="61">
        <v>8400</v>
      </c>
      <c r="C125" s="61">
        <v>8380</v>
      </c>
      <c r="D125" s="61">
        <f t="shared" si="2"/>
        <v>20</v>
      </c>
      <c r="E125" s="62">
        <f t="shared" si="3"/>
        <v>2.3866348448687352E-3</v>
      </c>
      <c r="F125" s="63">
        <v>61</v>
      </c>
      <c r="G125" s="63">
        <v>60</v>
      </c>
      <c r="H125" s="63">
        <v>73</v>
      </c>
      <c r="I125" s="64">
        <v>106</v>
      </c>
      <c r="K125" s="65" t="s">
        <v>257</v>
      </c>
      <c r="L125" s="66">
        <v>1900</v>
      </c>
      <c r="M125" s="67">
        <v>122</v>
      </c>
    </row>
    <row r="126" spans="1:13">
      <c r="A126" s="65" t="s">
        <v>258</v>
      </c>
      <c r="B126" s="66">
        <v>20</v>
      </c>
      <c r="C126" s="66">
        <v>20</v>
      </c>
      <c r="D126" s="66">
        <f t="shared" si="2"/>
        <v>0</v>
      </c>
      <c r="E126" s="69">
        <f t="shared" si="3"/>
        <v>0</v>
      </c>
      <c r="F126" s="70">
        <v>241</v>
      </c>
      <c r="G126" s="70">
        <v>241</v>
      </c>
      <c r="H126" s="70">
        <v>180</v>
      </c>
      <c r="I126" s="67">
        <v>180</v>
      </c>
      <c r="K126" s="65" t="s">
        <v>236</v>
      </c>
      <c r="L126" s="66">
        <v>1885</v>
      </c>
      <c r="M126" s="67">
        <v>123</v>
      </c>
    </row>
    <row r="127" spans="1:13">
      <c r="A127" s="65" t="s">
        <v>259</v>
      </c>
      <c r="B127" s="66">
        <v>195</v>
      </c>
      <c r="C127" s="66">
        <v>195</v>
      </c>
      <c r="D127" s="66">
        <f t="shared" si="2"/>
        <v>0</v>
      </c>
      <c r="E127" s="69">
        <f t="shared" si="3"/>
        <v>0</v>
      </c>
      <c r="F127" s="70">
        <v>224</v>
      </c>
      <c r="G127" s="70">
        <v>223</v>
      </c>
      <c r="H127" s="70">
        <v>181</v>
      </c>
      <c r="I127" s="67">
        <v>181</v>
      </c>
      <c r="K127" s="65" t="s">
        <v>172</v>
      </c>
      <c r="L127" s="66">
        <v>1880</v>
      </c>
      <c r="M127" s="67">
        <v>124</v>
      </c>
    </row>
    <row r="128" spans="1:13">
      <c r="A128" s="65" t="s">
        <v>260</v>
      </c>
      <c r="B128" s="66">
        <v>215</v>
      </c>
      <c r="C128" s="66">
        <v>215</v>
      </c>
      <c r="D128" s="66">
        <f t="shared" si="2"/>
        <v>0</v>
      </c>
      <c r="E128" s="69">
        <f t="shared" si="3"/>
        <v>0</v>
      </c>
      <c r="F128" s="70">
        <v>218</v>
      </c>
      <c r="G128" s="70">
        <v>218</v>
      </c>
      <c r="H128" s="70">
        <v>182</v>
      </c>
      <c r="I128" s="67">
        <v>182</v>
      </c>
      <c r="K128" s="65" t="s">
        <v>261</v>
      </c>
      <c r="L128" s="66">
        <v>1875</v>
      </c>
      <c r="M128" s="67">
        <v>125</v>
      </c>
    </row>
    <row r="129" spans="1:13">
      <c r="A129" s="82" t="s">
        <v>262</v>
      </c>
      <c r="B129" s="83">
        <v>1060</v>
      </c>
      <c r="C129" s="83">
        <v>1060</v>
      </c>
      <c r="D129" s="83">
        <f t="shared" si="2"/>
        <v>0</v>
      </c>
      <c r="E129" s="84">
        <f t="shared" si="3"/>
        <v>0</v>
      </c>
      <c r="F129" s="85">
        <v>156</v>
      </c>
      <c r="G129" s="85">
        <v>156</v>
      </c>
      <c r="H129" s="85">
        <v>183</v>
      </c>
      <c r="I129" s="86">
        <v>183</v>
      </c>
      <c r="K129" s="65" t="s">
        <v>263</v>
      </c>
      <c r="L129" s="66">
        <v>1875</v>
      </c>
      <c r="M129" s="67">
        <v>126</v>
      </c>
    </row>
    <row r="130" spans="1:13">
      <c r="A130" s="82" t="s">
        <v>264</v>
      </c>
      <c r="B130" s="83">
        <v>1160</v>
      </c>
      <c r="C130" s="83">
        <v>1160</v>
      </c>
      <c r="D130" s="83">
        <f t="shared" si="2"/>
        <v>0</v>
      </c>
      <c r="E130" s="84">
        <f t="shared" si="3"/>
        <v>0</v>
      </c>
      <c r="F130" s="85">
        <v>152</v>
      </c>
      <c r="G130" s="85">
        <v>152</v>
      </c>
      <c r="H130" s="85">
        <v>184</v>
      </c>
      <c r="I130" s="86">
        <v>184</v>
      </c>
      <c r="K130" s="65" t="s">
        <v>99</v>
      </c>
      <c r="L130" s="66">
        <v>1775</v>
      </c>
      <c r="M130" s="67">
        <v>127</v>
      </c>
    </row>
    <row r="131" spans="1:13">
      <c r="A131" s="82" t="s">
        <v>191</v>
      </c>
      <c r="B131" s="83">
        <v>6260</v>
      </c>
      <c r="C131" s="83">
        <v>6255</v>
      </c>
      <c r="D131" s="83">
        <f t="shared" si="2"/>
        <v>5</v>
      </c>
      <c r="E131" s="84">
        <f t="shared" si="3"/>
        <v>7.993605115907274E-4</v>
      </c>
      <c r="F131" s="85">
        <v>70</v>
      </c>
      <c r="G131" s="85">
        <v>70</v>
      </c>
      <c r="H131" s="85">
        <v>115</v>
      </c>
      <c r="I131" s="86">
        <v>120</v>
      </c>
      <c r="K131" s="65" t="s">
        <v>135</v>
      </c>
      <c r="L131" s="66">
        <v>1750</v>
      </c>
      <c r="M131" s="67">
        <v>128</v>
      </c>
    </row>
    <row r="132" spans="1:13">
      <c r="A132" s="82" t="s">
        <v>265</v>
      </c>
      <c r="B132" s="83">
        <v>815</v>
      </c>
      <c r="C132" s="83">
        <v>815</v>
      </c>
      <c r="D132" s="83">
        <f t="shared" ref="D132:D195" si="4">B132-C132</f>
        <v>0</v>
      </c>
      <c r="E132" s="84">
        <f t="shared" ref="E132:E195" si="5">D132/C132</f>
        <v>0</v>
      </c>
      <c r="F132" s="85">
        <v>171</v>
      </c>
      <c r="G132" s="85">
        <v>171</v>
      </c>
      <c r="H132" s="85">
        <v>185</v>
      </c>
      <c r="I132" s="86">
        <v>185</v>
      </c>
      <c r="K132" s="65" t="s">
        <v>240</v>
      </c>
      <c r="L132" s="66">
        <v>1745</v>
      </c>
      <c r="M132" s="67">
        <v>129</v>
      </c>
    </row>
    <row r="133" spans="1:13">
      <c r="A133" s="65" t="s">
        <v>266</v>
      </c>
      <c r="B133" s="66">
        <v>615</v>
      </c>
      <c r="C133" s="66">
        <v>615</v>
      </c>
      <c r="D133" s="66">
        <f t="shared" si="4"/>
        <v>0</v>
      </c>
      <c r="E133" s="69">
        <f t="shared" si="5"/>
        <v>0</v>
      </c>
      <c r="F133" s="70">
        <v>185</v>
      </c>
      <c r="G133" s="70">
        <v>185</v>
      </c>
      <c r="H133" s="70">
        <v>186</v>
      </c>
      <c r="I133" s="67">
        <v>186</v>
      </c>
      <c r="K133" s="65" t="s">
        <v>177</v>
      </c>
      <c r="L133" s="66">
        <v>1725</v>
      </c>
      <c r="M133" s="67">
        <v>130</v>
      </c>
    </row>
    <row r="134" spans="1:13">
      <c r="A134" s="65" t="s">
        <v>267</v>
      </c>
      <c r="B134" s="66">
        <v>425</v>
      </c>
      <c r="C134" s="66">
        <v>425</v>
      </c>
      <c r="D134" s="66">
        <f t="shared" si="4"/>
        <v>0</v>
      </c>
      <c r="E134" s="69">
        <f t="shared" si="5"/>
        <v>0</v>
      </c>
      <c r="F134" s="70">
        <v>199</v>
      </c>
      <c r="G134" s="70">
        <v>199</v>
      </c>
      <c r="H134" s="70">
        <v>187</v>
      </c>
      <c r="I134" s="67">
        <v>187</v>
      </c>
      <c r="K134" s="65" t="s">
        <v>121</v>
      </c>
      <c r="L134" s="66">
        <v>1705</v>
      </c>
      <c r="M134" s="67">
        <v>131</v>
      </c>
    </row>
    <row r="135" spans="1:13">
      <c r="A135" s="65" t="s">
        <v>268</v>
      </c>
      <c r="B135" s="66">
        <v>750</v>
      </c>
      <c r="C135" s="66">
        <v>750</v>
      </c>
      <c r="D135" s="66">
        <f t="shared" si="4"/>
        <v>0</v>
      </c>
      <c r="E135" s="69">
        <f t="shared" si="5"/>
        <v>0</v>
      </c>
      <c r="F135" s="70">
        <v>174</v>
      </c>
      <c r="G135" s="70">
        <v>174</v>
      </c>
      <c r="H135" s="70">
        <v>188</v>
      </c>
      <c r="I135" s="67">
        <v>188</v>
      </c>
      <c r="K135" s="65" t="s">
        <v>254</v>
      </c>
      <c r="L135" s="66">
        <v>1705</v>
      </c>
      <c r="M135" s="67">
        <v>132</v>
      </c>
    </row>
    <row r="136" spans="1:13">
      <c r="A136" s="65" t="s">
        <v>104</v>
      </c>
      <c r="B136" s="66">
        <v>32705</v>
      </c>
      <c r="C136" s="66">
        <v>32510</v>
      </c>
      <c r="D136" s="66">
        <f t="shared" si="4"/>
        <v>195</v>
      </c>
      <c r="E136" s="69">
        <f t="shared" si="5"/>
        <v>5.9981544140264532E-3</v>
      </c>
      <c r="F136" s="70">
        <v>17</v>
      </c>
      <c r="G136" s="70">
        <v>17</v>
      </c>
      <c r="H136" s="70">
        <v>20</v>
      </c>
      <c r="I136" s="67">
        <v>75</v>
      </c>
      <c r="K136" s="65" t="s">
        <v>113</v>
      </c>
      <c r="L136" s="66">
        <v>1680</v>
      </c>
      <c r="M136" s="67">
        <v>133</v>
      </c>
    </row>
    <row r="137" spans="1:13">
      <c r="A137" s="65" t="s">
        <v>87</v>
      </c>
      <c r="B137" s="66">
        <v>76650</v>
      </c>
      <c r="C137" s="66">
        <v>75920</v>
      </c>
      <c r="D137" s="66">
        <f t="shared" si="4"/>
        <v>730</v>
      </c>
      <c r="E137" s="69">
        <f t="shared" si="5"/>
        <v>9.6153846153846159E-3</v>
      </c>
      <c r="F137" s="70">
        <v>8</v>
      </c>
      <c r="G137" s="70">
        <v>8</v>
      </c>
      <c r="H137" s="70">
        <v>9</v>
      </c>
      <c r="I137" s="67">
        <v>50</v>
      </c>
      <c r="K137" s="65" t="s">
        <v>251</v>
      </c>
      <c r="L137" s="66">
        <v>1670</v>
      </c>
      <c r="M137" s="67">
        <v>134</v>
      </c>
    </row>
    <row r="138" spans="1:13">
      <c r="A138" s="65" t="s">
        <v>269</v>
      </c>
      <c r="B138" s="66">
        <v>840</v>
      </c>
      <c r="C138" s="66">
        <v>845</v>
      </c>
      <c r="D138" s="66">
        <f t="shared" si="4"/>
        <v>-5</v>
      </c>
      <c r="E138" s="69">
        <f t="shared" si="5"/>
        <v>-5.9171597633136093E-3</v>
      </c>
      <c r="F138" s="70">
        <v>169</v>
      </c>
      <c r="G138" s="70">
        <v>169</v>
      </c>
      <c r="H138" s="70">
        <v>233</v>
      </c>
      <c r="I138" s="67">
        <v>237</v>
      </c>
      <c r="K138" s="65" t="s">
        <v>80</v>
      </c>
      <c r="L138" s="66">
        <v>1620</v>
      </c>
      <c r="M138" s="67">
        <v>135</v>
      </c>
    </row>
    <row r="139" spans="1:13">
      <c r="A139" s="65" t="s">
        <v>270</v>
      </c>
      <c r="B139" s="66">
        <v>700</v>
      </c>
      <c r="C139" s="66">
        <v>705</v>
      </c>
      <c r="D139" s="66">
        <f t="shared" si="4"/>
        <v>-5</v>
      </c>
      <c r="E139" s="69">
        <f t="shared" si="5"/>
        <v>-7.0921985815602835E-3</v>
      </c>
      <c r="F139" s="70">
        <v>179</v>
      </c>
      <c r="G139" s="70">
        <v>178</v>
      </c>
      <c r="H139" s="70">
        <v>234</v>
      </c>
      <c r="I139" s="67">
        <v>239</v>
      </c>
      <c r="K139" s="65" t="s">
        <v>227</v>
      </c>
      <c r="L139" s="66">
        <v>1560</v>
      </c>
      <c r="M139" s="67">
        <v>136</v>
      </c>
    </row>
    <row r="140" spans="1:13">
      <c r="A140" s="65" t="s">
        <v>261</v>
      </c>
      <c r="B140" s="66">
        <v>1875</v>
      </c>
      <c r="C140" s="66">
        <v>1870</v>
      </c>
      <c r="D140" s="66">
        <f t="shared" si="4"/>
        <v>5</v>
      </c>
      <c r="E140" s="69">
        <f t="shared" si="5"/>
        <v>2.6737967914438501E-3</v>
      </c>
      <c r="F140" s="70">
        <v>125</v>
      </c>
      <c r="G140" s="70">
        <v>124</v>
      </c>
      <c r="H140" s="70">
        <v>116</v>
      </c>
      <c r="I140" s="67">
        <v>101</v>
      </c>
      <c r="K140" s="65" t="s">
        <v>271</v>
      </c>
      <c r="L140" s="66">
        <v>1505</v>
      </c>
      <c r="M140" s="67">
        <v>137</v>
      </c>
    </row>
    <row r="141" spans="1:13">
      <c r="A141" s="60" t="s">
        <v>271</v>
      </c>
      <c r="B141" s="61">
        <v>1505</v>
      </c>
      <c r="C141" s="61">
        <v>1430</v>
      </c>
      <c r="D141" s="61">
        <f t="shared" si="4"/>
        <v>75</v>
      </c>
      <c r="E141" s="62">
        <f t="shared" si="5"/>
        <v>5.2447552447552448E-2</v>
      </c>
      <c r="F141" s="63">
        <v>137</v>
      </c>
      <c r="G141" s="63">
        <v>139</v>
      </c>
      <c r="H141" s="63">
        <v>41</v>
      </c>
      <c r="I141" s="64">
        <v>6</v>
      </c>
      <c r="K141" s="65" t="s">
        <v>272</v>
      </c>
      <c r="L141" s="66">
        <v>1505</v>
      </c>
      <c r="M141" s="67">
        <v>138</v>
      </c>
    </row>
    <row r="142" spans="1:13">
      <c r="A142" s="65" t="s">
        <v>185</v>
      </c>
      <c r="B142" s="66">
        <v>7060</v>
      </c>
      <c r="C142" s="66">
        <v>7060</v>
      </c>
      <c r="D142" s="66">
        <f t="shared" si="4"/>
        <v>0</v>
      </c>
      <c r="E142" s="69">
        <f t="shared" si="5"/>
        <v>0</v>
      </c>
      <c r="F142" s="70">
        <v>65</v>
      </c>
      <c r="G142" s="70">
        <v>65</v>
      </c>
      <c r="H142" s="70">
        <v>189</v>
      </c>
      <c r="I142" s="67">
        <v>189</v>
      </c>
      <c r="K142" s="65" t="s">
        <v>198</v>
      </c>
      <c r="L142" s="66">
        <v>1475</v>
      </c>
      <c r="M142" s="67">
        <v>139</v>
      </c>
    </row>
    <row r="143" spans="1:13">
      <c r="A143" s="65" t="s">
        <v>122</v>
      </c>
      <c r="B143" s="66">
        <v>20485</v>
      </c>
      <c r="C143" s="66">
        <v>20500</v>
      </c>
      <c r="D143" s="66">
        <f t="shared" si="4"/>
        <v>-15</v>
      </c>
      <c r="E143" s="69">
        <f t="shared" si="5"/>
        <v>-7.3170731707317073E-4</v>
      </c>
      <c r="F143" s="70">
        <v>27</v>
      </c>
      <c r="G143" s="70">
        <v>27</v>
      </c>
      <c r="H143" s="70">
        <v>238</v>
      </c>
      <c r="I143" s="67">
        <v>232</v>
      </c>
      <c r="K143" s="65" t="s">
        <v>159</v>
      </c>
      <c r="L143" s="66">
        <v>1410</v>
      </c>
      <c r="M143" s="67">
        <v>140</v>
      </c>
    </row>
    <row r="144" spans="1:13">
      <c r="A144" s="82" t="s">
        <v>273</v>
      </c>
      <c r="B144" s="83">
        <v>130</v>
      </c>
      <c r="C144" s="83">
        <v>130</v>
      </c>
      <c r="D144" s="83">
        <f t="shared" si="4"/>
        <v>0</v>
      </c>
      <c r="E144" s="84">
        <f t="shared" si="5"/>
        <v>0</v>
      </c>
      <c r="F144" s="85">
        <v>234</v>
      </c>
      <c r="G144" s="85">
        <v>234</v>
      </c>
      <c r="H144" s="85">
        <v>190</v>
      </c>
      <c r="I144" s="86">
        <v>190</v>
      </c>
      <c r="K144" s="65" t="s">
        <v>153</v>
      </c>
      <c r="L144" s="66">
        <v>1380</v>
      </c>
      <c r="M144" s="67">
        <v>141</v>
      </c>
    </row>
    <row r="145" spans="1:13">
      <c r="A145" s="65" t="s">
        <v>171</v>
      </c>
      <c r="B145" s="66">
        <v>8820</v>
      </c>
      <c r="C145" s="66">
        <v>8110</v>
      </c>
      <c r="D145" s="66">
        <f t="shared" si="4"/>
        <v>710</v>
      </c>
      <c r="E145" s="69">
        <f t="shared" si="5"/>
        <v>8.7546239210850807E-2</v>
      </c>
      <c r="F145" s="70">
        <v>57</v>
      </c>
      <c r="G145" s="70">
        <v>61</v>
      </c>
      <c r="H145" s="70">
        <v>10</v>
      </c>
      <c r="I145" s="67">
        <v>4</v>
      </c>
      <c r="K145" s="65" t="s">
        <v>274</v>
      </c>
      <c r="L145" s="66">
        <v>1325</v>
      </c>
      <c r="M145" s="67">
        <v>142</v>
      </c>
    </row>
    <row r="146" spans="1:13">
      <c r="A146" s="65" t="s">
        <v>160</v>
      </c>
      <c r="B146" s="66">
        <v>9620</v>
      </c>
      <c r="C146" s="66">
        <v>9720</v>
      </c>
      <c r="D146" s="66">
        <f t="shared" si="4"/>
        <v>-100</v>
      </c>
      <c r="E146" s="69">
        <f t="shared" si="5"/>
        <v>-1.0288065843621399E-2</v>
      </c>
      <c r="F146" s="70">
        <v>51</v>
      </c>
      <c r="G146" s="70">
        <v>50</v>
      </c>
      <c r="H146" s="70">
        <v>242</v>
      </c>
      <c r="I146" s="67">
        <v>241</v>
      </c>
      <c r="K146" s="65" t="s">
        <v>103</v>
      </c>
      <c r="L146" s="66">
        <v>1320</v>
      </c>
      <c r="M146" s="67">
        <v>143</v>
      </c>
    </row>
    <row r="147" spans="1:13">
      <c r="A147" s="60" t="s">
        <v>275</v>
      </c>
      <c r="B147" s="61">
        <v>620</v>
      </c>
      <c r="C147" s="61">
        <v>620</v>
      </c>
      <c r="D147" s="61">
        <f t="shared" si="4"/>
        <v>0</v>
      </c>
      <c r="E147" s="62">
        <f t="shared" si="5"/>
        <v>0</v>
      </c>
      <c r="F147" s="63">
        <v>184</v>
      </c>
      <c r="G147" s="63">
        <v>184</v>
      </c>
      <c r="H147" s="63">
        <v>191</v>
      </c>
      <c r="I147" s="64">
        <v>191</v>
      </c>
      <c r="K147" s="65" t="s">
        <v>170</v>
      </c>
      <c r="L147" s="66">
        <v>1315</v>
      </c>
      <c r="M147" s="67">
        <v>144</v>
      </c>
    </row>
    <row r="148" spans="1:13">
      <c r="A148" s="65" t="s">
        <v>276</v>
      </c>
      <c r="B148" s="66">
        <v>130</v>
      </c>
      <c r="C148" s="66">
        <v>130</v>
      </c>
      <c r="D148" s="66">
        <f t="shared" si="4"/>
        <v>0</v>
      </c>
      <c r="E148" s="69">
        <f t="shared" si="5"/>
        <v>0</v>
      </c>
      <c r="F148" s="70">
        <v>235</v>
      </c>
      <c r="G148" s="70">
        <v>235</v>
      </c>
      <c r="H148" s="70">
        <v>192</v>
      </c>
      <c r="I148" s="67">
        <v>192</v>
      </c>
      <c r="K148" s="65" t="s">
        <v>223</v>
      </c>
      <c r="L148" s="66">
        <v>1290</v>
      </c>
      <c r="M148" s="67">
        <v>145</v>
      </c>
    </row>
    <row r="149" spans="1:13">
      <c r="A149" s="65" t="s">
        <v>277</v>
      </c>
      <c r="B149" s="66">
        <v>325</v>
      </c>
      <c r="C149" s="66">
        <v>325</v>
      </c>
      <c r="D149" s="66">
        <f t="shared" si="4"/>
        <v>0</v>
      </c>
      <c r="E149" s="69">
        <f t="shared" si="5"/>
        <v>0</v>
      </c>
      <c r="F149" s="70">
        <v>207</v>
      </c>
      <c r="G149" s="70">
        <v>207</v>
      </c>
      <c r="H149" s="70">
        <v>193</v>
      </c>
      <c r="I149" s="67">
        <v>193</v>
      </c>
      <c r="K149" s="65" t="s">
        <v>128</v>
      </c>
      <c r="L149" s="66">
        <v>1235</v>
      </c>
      <c r="M149" s="67">
        <v>146</v>
      </c>
    </row>
    <row r="150" spans="1:13">
      <c r="A150" s="65" t="s">
        <v>278</v>
      </c>
      <c r="B150" s="66">
        <v>440</v>
      </c>
      <c r="C150" s="66">
        <v>440</v>
      </c>
      <c r="D150" s="66">
        <f t="shared" si="4"/>
        <v>0</v>
      </c>
      <c r="E150" s="69">
        <f t="shared" si="5"/>
        <v>0</v>
      </c>
      <c r="F150" s="70">
        <v>197</v>
      </c>
      <c r="G150" s="70">
        <v>197</v>
      </c>
      <c r="H150" s="70">
        <v>194</v>
      </c>
      <c r="I150" s="67">
        <v>194</v>
      </c>
      <c r="K150" s="65" t="s">
        <v>279</v>
      </c>
      <c r="L150" s="66">
        <v>1235</v>
      </c>
      <c r="M150" s="67">
        <v>147</v>
      </c>
    </row>
    <row r="151" spans="1:13">
      <c r="A151" s="65" t="s">
        <v>222</v>
      </c>
      <c r="B151" s="66">
        <v>3395</v>
      </c>
      <c r="C151" s="66">
        <v>3310</v>
      </c>
      <c r="D151" s="66">
        <f t="shared" si="4"/>
        <v>85</v>
      </c>
      <c r="E151" s="69">
        <f t="shared" si="5"/>
        <v>2.5679758308157101E-2</v>
      </c>
      <c r="F151" s="70">
        <v>90</v>
      </c>
      <c r="G151" s="70">
        <v>91</v>
      </c>
      <c r="H151" s="70">
        <v>39</v>
      </c>
      <c r="I151" s="67">
        <v>14</v>
      </c>
      <c r="K151" s="65" t="s">
        <v>206</v>
      </c>
      <c r="L151" s="66">
        <v>1220</v>
      </c>
      <c r="M151" s="67">
        <v>148</v>
      </c>
    </row>
    <row r="152" spans="1:13">
      <c r="A152" s="65" t="s">
        <v>280</v>
      </c>
      <c r="B152" s="66">
        <v>525</v>
      </c>
      <c r="C152" s="66">
        <v>525</v>
      </c>
      <c r="D152" s="66">
        <f t="shared" si="4"/>
        <v>0</v>
      </c>
      <c r="E152" s="69">
        <f t="shared" si="5"/>
        <v>0</v>
      </c>
      <c r="F152" s="70">
        <v>190</v>
      </c>
      <c r="G152" s="70">
        <v>190</v>
      </c>
      <c r="H152" s="70">
        <v>195</v>
      </c>
      <c r="I152" s="67">
        <v>195</v>
      </c>
      <c r="K152" s="65" t="s">
        <v>281</v>
      </c>
      <c r="L152" s="66">
        <v>1195</v>
      </c>
      <c r="M152" s="67">
        <v>149</v>
      </c>
    </row>
    <row r="153" spans="1:13">
      <c r="A153" s="65" t="s">
        <v>220</v>
      </c>
      <c r="B153" s="66">
        <v>3465</v>
      </c>
      <c r="C153" s="66">
        <v>3450</v>
      </c>
      <c r="D153" s="66">
        <f t="shared" si="4"/>
        <v>15</v>
      </c>
      <c r="E153" s="69">
        <f t="shared" si="5"/>
        <v>4.3478260869565218E-3</v>
      </c>
      <c r="F153" s="70">
        <v>88</v>
      </c>
      <c r="G153" s="70">
        <v>88</v>
      </c>
      <c r="H153" s="70">
        <v>78</v>
      </c>
      <c r="I153" s="67">
        <v>88</v>
      </c>
      <c r="K153" s="65" t="s">
        <v>282</v>
      </c>
      <c r="L153" s="66">
        <v>1185</v>
      </c>
      <c r="M153" s="67">
        <v>150</v>
      </c>
    </row>
    <row r="154" spans="1:13">
      <c r="A154" s="65" t="s">
        <v>239</v>
      </c>
      <c r="B154" s="66">
        <v>2525</v>
      </c>
      <c r="C154" s="66">
        <v>2525</v>
      </c>
      <c r="D154" s="66">
        <f t="shared" si="4"/>
        <v>0</v>
      </c>
      <c r="E154" s="69">
        <f t="shared" si="5"/>
        <v>0</v>
      </c>
      <c r="F154" s="70">
        <v>105</v>
      </c>
      <c r="G154" s="70">
        <v>104</v>
      </c>
      <c r="H154" s="70">
        <v>196</v>
      </c>
      <c r="I154" s="67">
        <v>196</v>
      </c>
      <c r="K154" s="65" t="s">
        <v>164</v>
      </c>
      <c r="L154" s="66">
        <v>1160</v>
      </c>
      <c r="M154" s="67">
        <v>151</v>
      </c>
    </row>
    <row r="155" spans="1:13">
      <c r="A155" s="65" t="s">
        <v>283</v>
      </c>
      <c r="B155" s="66">
        <v>280</v>
      </c>
      <c r="C155" s="66">
        <v>280</v>
      </c>
      <c r="D155" s="66">
        <f t="shared" si="4"/>
        <v>0</v>
      </c>
      <c r="E155" s="69">
        <f t="shared" si="5"/>
        <v>0</v>
      </c>
      <c r="F155" s="70">
        <v>211</v>
      </c>
      <c r="G155" s="70">
        <v>211</v>
      </c>
      <c r="H155" s="70">
        <v>197</v>
      </c>
      <c r="I155" s="67">
        <v>197</v>
      </c>
      <c r="K155" s="65" t="s">
        <v>264</v>
      </c>
      <c r="L155" s="66">
        <v>1160</v>
      </c>
      <c r="M155" s="67">
        <v>152</v>
      </c>
    </row>
    <row r="156" spans="1:13">
      <c r="A156" s="65" t="s">
        <v>112</v>
      </c>
      <c r="B156" s="66">
        <v>22765</v>
      </c>
      <c r="C156" s="66">
        <v>22580</v>
      </c>
      <c r="D156" s="66">
        <f t="shared" si="4"/>
        <v>185</v>
      </c>
      <c r="E156" s="69">
        <f t="shared" si="5"/>
        <v>8.1930912311780329E-3</v>
      </c>
      <c r="F156" s="70">
        <v>22</v>
      </c>
      <c r="G156" s="70">
        <v>22</v>
      </c>
      <c r="H156" s="70">
        <v>22</v>
      </c>
      <c r="I156" s="67">
        <v>56</v>
      </c>
      <c r="K156" s="65" t="s">
        <v>284</v>
      </c>
      <c r="L156" s="66">
        <v>1135</v>
      </c>
      <c r="M156" s="67">
        <v>153</v>
      </c>
    </row>
    <row r="157" spans="1:13">
      <c r="A157" s="60" t="s">
        <v>155</v>
      </c>
      <c r="B157" s="61">
        <v>10095</v>
      </c>
      <c r="C157" s="61">
        <v>10160</v>
      </c>
      <c r="D157" s="61">
        <f t="shared" si="4"/>
        <v>-65</v>
      </c>
      <c r="E157" s="62">
        <f t="shared" si="5"/>
        <v>-6.3976377952755905E-3</v>
      </c>
      <c r="F157" s="63">
        <v>47</v>
      </c>
      <c r="G157" s="63">
        <v>46</v>
      </c>
      <c r="H157" s="63">
        <v>240</v>
      </c>
      <c r="I157" s="64">
        <v>238</v>
      </c>
      <c r="K157" s="65" t="s">
        <v>90</v>
      </c>
      <c r="L157" s="66">
        <v>1125</v>
      </c>
      <c r="M157" s="67">
        <v>154</v>
      </c>
    </row>
    <row r="158" spans="1:13">
      <c r="A158" s="65" t="s">
        <v>158</v>
      </c>
      <c r="B158" s="66">
        <v>9730</v>
      </c>
      <c r="C158" s="66">
        <v>9720</v>
      </c>
      <c r="D158" s="66">
        <f t="shared" si="4"/>
        <v>10</v>
      </c>
      <c r="E158" s="69">
        <f t="shared" si="5"/>
        <v>1.02880658436214E-3</v>
      </c>
      <c r="F158" s="70">
        <v>50</v>
      </c>
      <c r="G158" s="70">
        <v>51</v>
      </c>
      <c r="H158" s="70">
        <v>92</v>
      </c>
      <c r="I158" s="67">
        <v>119</v>
      </c>
      <c r="K158" s="65" t="s">
        <v>245</v>
      </c>
      <c r="L158" s="66">
        <v>1095</v>
      </c>
      <c r="M158" s="67">
        <v>155</v>
      </c>
    </row>
    <row r="159" spans="1:13">
      <c r="A159" s="65" t="s">
        <v>253</v>
      </c>
      <c r="B159" s="66">
        <v>2015</v>
      </c>
      <c r="C159" s="66">
        <v>2015</v>
      </c>
      <c r="D159" s="66">
        <f t="shared" si="4"/>
        <v>0</v>
      </c>
      <c r="E159" s="69">
        <f t="shared" si="5"/>
        <v>0</v>
      </c>
      <c r="F159" s="70">
        <v>116</v>
      </c>
      <c r="G159" s="70">
        <v>116</v>
      </c>
      <c r="H159" s="70">
        <v>198</v>
      </c>
      <c r="I159" s="67">
        <v>198</v>
      </c>
      <c r="K159" s="65" t="s">
        <v>262</v>
      </c>
      <c r="L159" s="66">
        <v>1060</v>
      </c>
      <c r="M159" s="67">
        <v>156</v>
      </c>
    </row>
    <row r="160" spans="1:13">
      <c r="A160" s="65" t="s">
        <v>285</v>
      </c>
      <c r="B160" s="66">
        <v>445</v>
      </c>
      <c r="C160" s="66">
        <v>445</v>
      </c>
      <c r="D160" s="66">
        <f t="shared" si="4"/>
        <v>0</v>
      </c>
      <c r="E160" s="69">
        <f t="shared" si="5"/>
        <v>0</v>
      </c>
      <c r="F160" s="70">
        <v>196</v>
      </c>
      <c r="G160" s="70">
        <v>195</v>
      </c>
      <c r="H160" s="70">
        <v>199</v>
      </c>
      <c r="I160" s="67">
        <v>199</v>
      </c>
      <c r="K160" s="65" t="s">
        <v>286</v>
      </c>
      <c r="L160" s="66">
        <v>1060</v>
      </c>
      <c r="M160" s="67">
        <v>157</v>
      </c>
    </row>
    <row r="161" spans="1:13">
      <c r="A161" s="65" t="s">
        <v>225</v>
      </c>
      <c r="B161" s="66">
        <v>3285</v>
      </c>
      <c r="C161" s="66">
        <v>3270</v>
      </c>
      <c r="D161" s="66">
        <f t="shared" si="4"/>
        <v>15</v>
      </c>
      <c r="E161" s="69">
        <f t="shared" si="5"/>
        <v>4.5871559633027525E-3</v>
      </c>
      <c r="F161" s="70">
        <v>92</v>
      </c>
      <c r="G161" s="70">
        <v>92</v>
      </c>
      <c r="H161" s="70">
        <v>79</v>
      </c>
      <c r="I161" s="67">
        <v>86</v>
      </c>
      <c r="K161" s="65" t="s">
        <v>287</v>
      </c>
      <c r="L161" s="66">
        <v>1050</v>
      </c>
      <c r="M161" s="67">
        <v>158</v>
      </c>
    </row>
    <row r="162" spans="1:13">
      <c r="A162" s="65" t="s">
        <v>288</v>
      </c>
      <c r="B162" s="66">
        <v>935</v>
      </c>
      <c r="C162" s="66">
        <v>935</v>
      </c>
      <c r="D162" s="66">
        <f t="shared" si="4"/>
        <v>0</v>
      </c>
      <c r="E162" s="69">
        <f t="shared" si="5"/>
        <v>0</v>
      </c>
      <c r="F162" s="70">
        <v>164</v>
      </c>
      <c r="G162" s="70">
        <v>164</v>
      </c>
      <c r="H162" s="70">
        <v>200</v>
      </c>
      <c r="I162" s="67">
        <v>200</v>
      </c>
      <c r="K162" s="65" t="s">
        <v>137</v>
      </c>
      <c r="L162" s="66">
        <v>1045</v>
      </c>
      <c r="M162" s="67">
        <v>159</v>
      </c>
    </row>
    <row r="163" spans="1:13">
      <c r="A163" s="65" t="s">
        <v>228</v>
      </c>
      <c r="B163" s="66">
        <v>3220</v>
      </c>
      <c r="C163" s="66">
        <v>3215</v>
      </c>
      <c r="D163" s="66">
        <f t="shared" si="4"/>
        <v>5</v>
      </c>
      <c r="E163" s="69">
        <f t="shared" si="5"/>
        <v>1.5552099533437014E-3</v>
      </c>
      <c r="F163" s="70">
        <v>94</v>
      </c>
      <c r="G163" s="70">
        <v>93</v>
      </c>
      <c r="H163" s="70">
        <v>117</v>
      </c>
      <c r="I163" s="67">
        <v>115</v>
      </c>
      <c r="K163" s="65" t="s">
        <v>238</v>
      </c>
      <c r="L163" s="66">
        <v>1025</v>
      </c>
      <c r="M163" s="67">
        <v>160</v>
      </c>
    </row>
    <row r="164" spans="1:13">
      <c r="A164" s="65" t="s">
        <v>150</v>
      </c>
      <c r="B164" s="66">
        <v>11465</v>
      </c>
      <c r="C164" s="66">
        <v>11465</v>
      </c>
      <c r="D164" s="66">
        <f t="shared" si="4"/>
        <v>0</v>
      </c>
      <c r="E164" s="69">
        <f t="shared" si="5"/>
        <v>0</v>
      </c>
      <c r="F164" s="70">
        <v>44</v>
      </c>
      <c r="G164" s="70">
        <v>44</v>
      </c>
      <c r="H164" s="70">
        <v>201</v>
      </c>
      <c r="I164" s="67">
        <v>201</v>
      </c>
      <c r="K164" s="65" t="s">
        <v>162</v>
      </c>
      <c r="L164" s="66">
        <v>975</v>
      </c>
      <c r="M164" s="67">
        <v>161</v>
      </c>
    </row>
    <row r="165" spans="1:13">
      <c r="A165" s="65" t="s">
        <v>102</v>
      </c>
      <c r="B165" s="66">
        <v>33760</v>
      </c>
      <c r="C165" s="66">
        <v>33390</v>
      </c>
      <c r="D165" s="66">
        <f t="shared" si="4"/>
        <v>370</v>
      </c>
      <c r="E165" s="69">
        <f t="shared" si="5"/>
        <v>1.1081162024558252E-2</v>
      </c>
      <c r="F165" s="70">
        <v>16</v>
      </c>
      <c r="G165" s="70">
        <v>16</v>
      </c>
      <c r="H165" s="70">
        <v>16</v>
      </c>
      <c r="I165" s="67">
        <v>43</v>
      </c>
      <c r="K165" s="65" t="s">
        <v>93</v>
      </c>
      <c r="L165" s="66">
        <v>950</v>
      </c>
      <c r="M165" s="67">
        <v>162</v>
      </c>
    </row>
    <row r="166" spans="1:13">
      <c r="A166" s="65" t="s">
        <v>289</v>
      </c>
      <c r="B166" s="66">
        <v>245</v>
      </c>
      <c r="C166" s="66">
        <v>245</v>
      </c>
      <c r="D166" s="66">
        <f t="shared" si="4"/>
        <v>0</v>
      </c>
      <c r="E166" s="69">
        <f t="shared" si="5"/>
        <v>0</v>
      </c>
      <c r="F166" s="70">
        <v>215</v>
      </c>
      <c r="G166" s="70">
        <v>215</v>
      </c>
      <c r="H166" s="70">
        <v>202</v>
      </c>
      <c r="I166" s="67">
        <v>202</v>
      </c>
      <c r="K166" s="65" t="s">
        <v>187</v>
      </c>
      <c r="L166" s="66">
        <v>950</v>
      </c>
      <c r="M166" s="67">
        <v>163</v>
      </c>
    </row>
    <row r="167" spans="1:13">
      <c r="A167" s="65" t="s">
        <v>131</v>
      </c>
      <c r="B167" s="66">
        <v>16700</v>
      </c>
      <c r="C167" s="66">
        <v>16780</v>
      </c>
      <c r="D167" s="66">
        <f t="shared" si="4"/>
        <v>-80</v>
      </c>
      <c r="E167" s="69">
        <f t="shared" si="5"/>
        <v>-4.7675804529201428E-3</v>
      </c>
      <c r="F167" s="70">
        <v>32</v>
      </c>
      <c r="G167" s="70">
        <v>32</v>
      </c>
      <c r="H167" s="70">
        <v>241</v>
      </c>
      <c r="I167" s="67">
        <v>235</v>
      </c>
      <c r="K167" s="65" t="s">
        <v>288</v>
      </c>
      <c r="L167" s="66">
        <v>935</v>
      </c>
      <c r="M167" s="67">
        <v>164</v>
      </c>
    </row>
    <row r="168" spans="1:13">
      <c r="A168" s="60" t="s">
        <v>207</v>
      </c>
      <c r="B168" s="61">
        <v>4630</v>
      </c>
      <c r="C168" s="61">
        <v>4625</v>
      </c>
      <c r="D168" s="61">
        <f t="shared" si="4"/>
        <v>5</v>
      </c>
      <c r="E168" s="62">
        <f t="shared" si="5"/>
        <v>1.0810810810810811E-3</v>
      </c>
      <c r="F168" s="63">
        <v>79</v>
      </c>
      <c r="G168" s="63">
        <v>79</v>
      </c>
      <c r="H168" s="63">
        <v>118</v>
      </c>
      <c r="I168" s="64">
        <v>118</v>
      </c>
      <c r="K168" s="65" t="s">
        <v>218</v>
      </c>
      <c r="L168" s="66">
        <v>915</v>
      </c>
      <c r="M168" s="67">
        <v>165</v>
      </c>
    </row>
    <row r="169" spans="1:13">
      <c r="A169" s="65" t="s">
        <v>209</v>
      </c>
      <c r="B169" s="66">
        <v>4580</v>
      </c>
      <c r="C169" s="66">
        <v>4570</v>
      </c>
      <c r="D169" s="66">
        <f t="shared" si="4"/>
        <v>10</v>
      </c>
      <c r="E169" s="69">
        <f t="shared" si="5"/>
        <v>2.1881838074398249E-3</v>
      </c>
      <c r="F169" s="70">
        <v>80</v>
      </c>
      <c r="G169" s="70">
        <v>80</v>
      </c>
      <c r="H169" s="70">
        <v>93</v>
      </c>
      <c r="I169" s="67">
        <v>109</v>
      </c>
      <c r="K169" s="65" t="s">
        <v>290</v>
      </c>
      <c r="L169" s="66">
        <v>910</v>
      </c>
      <c r="M169" s="67">
        <v>166</v>
      </c>
    </row>
    <row r="170" spans="1:13">
      <c r="A170" s="65" t="s">
        <v>272</v>
      </c>
      <c r="B170" s="66">
        <v>1505</v>
      </c>
      <c r="C170" s="66">
        <v>1505</v>
      </c>
      <c r="D170" s="66">
        <f t="shared" si="4"/>
        <v>0</v>
      </c>
      <c r="E170" s="69">
        <f t="shared" si="5"/>
        <v>0</v>
      </c>
      <c r="F170" s="70">
        <v>138</v>
      </c>
      <c r="G170" s="70">
        <v>137</v>
      </c>
      <c r="H170" s="70">
        <v>203</v>
      </c>
      <c r="I170" s="67">
        <v>203</v>
      </c>
      <c r="K170" s="65" t="s">
        <v>202</v>
      </c>
      <c r="L170" s="66">
        <v>875</v>
      </c>
      <c r="M170" s="67">
        <v>167</v>
      </c>
    </row>
    <row r="171" spans="1:13">
      <c r="A171" s="65" t="s">
        <v>284</v>
      </c>
      <c r="B171" s="66">
        <v>1135</v>
      </c>
      <c r="C171" s="66">
        <v>1135</v>
      </c>
      <c r="D171" s="66">
        <f t="shared" si="4"/>
        <v>0</v>
      </c>
      <c r="E171" s="69">
        <f t="shared" si="5"/>
        <v>0</v>
      </c>
      <c r="F171" s="70">
        <v>153</v>
      </c>
      <c r="G171" s="70">
        <v>153</v>
      </c>
      <c r="H171" s="70">
        <v>204</v>
      </c>
      <c r="I171" s="67">
        <v>204</v>
      </c>
      <c r="K171" s="65" t="s">
        <v>72</v>
      </c>
      <c r="L171" s="66">
        <v>845</v>
      </c>
      <c r="M171" s="67">
        <v>168</v>
      </c>
    </row>
    <row r="172" spans="1:13">
      <c r="A172" s="65" t="s">
        <v>73</v>
      </c>
      <c r="B172" s="66">
        <v>601510</v>
      </c>
      <c r="C172" s="66">
        <v>592120</v>
      </c>
      <c r="D172" s="66">
        <f t="shared" si="4"/>
        <v>9390</v>
      </c>
      <c r="E172" s="69">
        <f t="shared" si="5"/>
        <v>1.5858271971897587E-2</v>
      </c>
      <c r="F172" s="70">
        <v>1</v>
      </c>
      <c r="G172" s="70">
        <v>1</v>
      </c>
      <c r="H172" s="70">
        <v>1</v>
      </c>
      <c r="I172" s="67">
        <v>30</v>
      </c>
      <c r="K172" s="65" t="s">
        <v>269</v>
      </c>
      <c r="L172" s="66">
        <v>840</v>
      </c>
      <c r="M172" s="67">
        <v>169</v>
      </c>
    </row>
    <row r="173" spans="1:13">
      <c r="A173" s="65" t="s">
        <v>291</v>
      </c>
      <c r="B173" s="66">
        <v>700</v>
      </c>
      <c r="C173" s="66">
        <v>695</v>
      </c>
      <c r="D173" s="66">
        <f t="shared" si="4"/>
        <v>5</v>
      </c>
      <c r="E173" s="69">
        <f t="shared" si="5"/>
        <v>7.1942446043165471E-3</v>
      </c>
      <c r="F173" s="70">
        <v>180</v>
      </c>
      <c r="G173" s="70">
        <v>181</v>
      </c>
      <c r="H173" s="70">
        <v>119</v>
      </c>
      <c r="I173" s="67">
        <v>65</v>
      </c>
      <c r="K173" s="65" t="s">
        <v>292</v>
      </c>
      <c r="L173" s="66">
        <v>830</v>
      </c>
      <c r="M173" s="67">
        <v>170</v>
      </c>
    </row>
    <row r="174" spans="1:13">
      <c r="A174" s="65" t="s">
        <v>290</v>
      </c>
      <c r="B174" s="66">
        <v>910</v>
      </c>
      <c r="C174" s="66">
        <v>910</v>
      </c>
      <c r="D174" s="66">
        <f t="shared" si="4"/>
        <v>0</v>
      </c>
      <c r="E174" s="69">
        <f t="shared" si="5"/>
        <v>0</v>
      </c>
      <c r="F174" s="70">
        <v>166</v>
      </c>
      <c r="G174" s="70">
        <v>166</v>
      </c>
      <c r="H174" s="70">
        <v>205</v>
      </c>
      <c r="I174" s="67">
        <v>205</v>
      </c>
      <c r="K174" s="65" t="s">
        <v>265</v>
      </c>
      <c r="L174" s="66">
        <v>815</v>
      </c>
      <c r="M174" s="67">
        <v>171</v>
      </c>
    </row>
    <row r="175" spans="1:13">
      <c r="A175" s="65" t="s">
        <v>293</v>
      </c>
      <c r="B175" s="66">
        <v>55</v>
      </c>
      <c r="C175" s="66">
        <v>55</v>
      </c>
      <c r="D175" s="66">
        <f t="shared" si="4"/>
        <v>0</v>
      </c>
      <c r="E175" s="69">
        <f t="shared" si="5"/>
        <v>0</v>
      </c>
      <c r="F175" s="70">
        <v>237</v>
      </c>
      <c r="G175" s="70">
        <v>237</v>
      </c>
      <c r="H175" s="70">
        <v>206</v>
      </c>
      <c r="I175" s="67">
        <v>206</v>
      </c>
      <c r="K175" s="65" t="s">
        <v>294</v>
      </c>
      <c r="L175" s="66">
        <v>810</v>
      </c>
      <c r="M175" s="67">
        <v>172</v>
      </c>
    </row>
    <row r="176" spans="1:13">
      <c r="A176" s="65" t="s">
        <v>165</v>
      </c>
      <c r="B176" s="66">
        <v>9385</v>
      </c>
      <c r="C176" s="66">
        <v>9270</v>
      </c>
      <c r="D176" s="66">
        <f t="shared" si="4"/>
        <v>115</v>
      </c>
      <c r="E176" s="69">
        <f t="shared" si="5"/>
        <v>1.2405609492988134E-2</v>
      </c>
      <c r="F176" s="70">
        <v>54</v>
      </c>
      <c r="G176" s="70">
        <v>54</v>
      </c>
      <c r="H176" s="70">
        <v>30</v>
      </c>
      <c r="I176" s="67">
        <v>37</v>
      </c>
      <c r="K176" s="65" t="s">
        <v>192</v>
      </c>
      <c r="L176" s="66">
        <v>790</v>
      </c>
      <c r="M176" s="67">
        <v>173</v>
      </c>
    </row>
    <row r="177" spans="1:13">
      <c r="A177" s="65" t="s">
        <v>256</v>
      </c>
      <c r="B177" s="66">
        <v>1905</v>
      </c>
      <c r="C177" s="66">
        <v>1900</v>
      </c>
      <c r="D177" s="66">
        <f t="shared" si="4"/>
        <v>5</v>
      </c>
      <c r="E177" s="69">
        <f t="shared" si="5"/>
        <v>2.631578947368421E-3</v>
      </c>
      <c r="F177" s="70">
        <v>121</v>
      </c>
      <c r="G177" s="70">
        <v>121</v>
      </c>
      <c r="H177" s="70">
        <v>120</v>
      </c>
      <c r="I177" s="67">
        <v>102</v>
      </c>
      <c r="K177" s="65" t="s">
        <v>268</v>
      </c>
      <c r="L177" s="66">
        <v>750</v>
      </c>
      <c r="M177" s="67">
        <v>174</v>
      </c>
    </row>
    <row r="178" spans="1:13">
      <c r="A178" s="65" t="s">
        <v>106</v>
      </c>
      <c r="B178" s="66">
        <v>26770</v>
      </c>
      <c r="C178" s="66">
        <v>26590</v>
      </c>
      <c r="D178" s="66">
        <f t="shared" si="4"/>
        <v>180</v>
      </c>
      <c r="E178" s="69">
        <f t="shared" si="5"/>
        <v>6.7694622038360283E-3</v>
      </c>
      <c r="F178" s="70">
        <v>19</v>
      </c>
      <c r="G178" s="70">
        <v>18</v>
      </c>
      <c r="H178" s="70">
        <v>23</v>
      </c>
      <c r="I178" s="67">
        <v>70</v>
      </c>
      <c r="K178" s="65" t="s">
        <v>133</v>
      </c>
      <c r="L178" s="66">
        <v>735</v>
      </c>
      <c r="M178" s="67">
        <v>175</v>
      </c>
    </row>
    <row r="179" spans="1:13">
      <c r="A179" s="65" t="s">
        <v>210</v>
      </c>
      <c r="B179" s="66">
        <v>4150</v>
      </c>
      <c r="C179" s="66">
        <v>4150</v>
      </c>
      <c r="D179" s="66">
        <f t="shared" si="4"/>
        <v>0</v>
      </c>
      <c r="E179" s="69">
        <f t="shared" si="5"/>
        <v>0</v>
      </c>
      <c r="F179" s="70">
        <v>81</v>
      </c>
      <c r="G179" s="70">
        <v>81</v>
      </c>
      <c r="H179" s="70">
        <v>207</v>
      </c>
      <c r="I179" s="67">
        <v>207</v>
      </c>
      <c r="K179" s="65" t="s">
        <v>295</v>
      </c>
      <c r="L179" s="66">
        <v>720</v>
      </c>
      <c r="M179" s="67">
        <v>176</v>
      </c>
    </row>
    <row r="180" spans="1:13">
      <c r="A180" s="65" t="s">
        <v>296</v>
      </c>
      <c r="B180" s="66">
        <v>175</v>
      </c>
      <c r="C180" s="66">
        <v>175</v>
      </c>
      <c r="D180" s="66">
        <f t="shared" si="4"/>
        <v>0</v>
      </c>
      <c r="E180" s="69">
        <f t="shared" si="5"/>
        <v>0</v>
      </c>
      <c r="F180" s="70">
        <v>227</v>
      </c>
      <c r="G180" s="70">
        <v>227</v>
      </c>
      <c r="H180" s="70">
        <v>208</v>
      </c>
      <c r="I180" s="67">
        <v>208</v>
      </c>
      <c r="K180" s="65" t="s">
        <v>123</v>
      </c>
      <c r="L180" s="66">
        <v>705</v>
      </c>
      <c r="M180" s="67">
        <v>177</v>
      </c>
    </row>
    <row r="181" spans="1:13">
      <c r="A181" s="65" t="s">
        <v>282</v>
      </c>
      <c r="B181" s="66">
        <v>1185</v>
      </c>
      <c r="C181" s="66">
        <v>1185</v>
      </c>
      <c r="D181" s="66">
        <f t="shared" si="4"/>
        <v>0</v>
      </c>
      <c r="E181" s="69">
        <f t="shared" si="5"/>
        <v>0</v>
      </c>
      <c r="F181" s="70">
        <v>150</v>
      </c>
      <c r="G181" s="70">
        <v>149</v>
      </c>
      <c r="H181" s="70">
        <v>209</v>
      </c>
      <c r="I181" s="67">
        <v>209</v>
      </c>
      <c r="K181" s="65" t="s">
        <v>175</v>
      </c>
      <c r="L181" s="66">
        <v>705</v>
      </c>
      <c r="M181" s="67">
        <v>178</v>
      </c>
    </row>
    <row r="182" spans="1:13">
      <c r="A182" s="65" t="s">
        <v>297</v>
      </c>
      <c r="B182" s="66">
        <v>485</v>
      </c>
      <c r="C182" s="66">
        <v>445</v>
      </c>
      <c r="D182" s="66">
        <f t="shared" si="4"/>
        <v>40</v>
      </c>
      <c r="E182" s="69">
        <f t="shared" si="5"/>
        <v>8.98876404494382E-2</v>
      </c>
      <c r="F182" s="70">
        <v>192</v>
      </c>
      <c r="G182" s="70">
        <v>196</v>
      </c>
      <c r="H182" s="70">
        <v>59</v>
      </c>
      <c r="I182" s="67">
        <v>3</v>
      </c>
      <c r="K182" s="65" t="s">
        <v>270</v>
      </c>
      <c r="L182" s="66">
        <v>700</v>
      </c>
      <c r="M182" s="67">
        <v>179</v>
      </c>
    </row>
    <row r="183" spans="1:13">
      <c r="A183" s="65" t="s">
        <v>274</v>
      </c>
      <c r="B183" s="66">
        <v>1325</v>
      </c>
      <c r="C183" s="66">
        <v>1325</v>
      </c>
      <c r="D183" s="66">
        <f t="shared" si="4"/>
        <v>0</v>
      </c>
      <c r="E183" s="69">
        <f t="shared" si="5"/>
        <v>0</v>
      </c>
      <c r="F183" s="70">
        <v>142</v>
      </c>
      <c r="G183" s="70">
        <v>142</v>
      </c>
      <c r="H183" s="70">
        <v>210</v>
      </c>
      <c r="I183" s="67">
        <v>210</v>
      </c>
      <c r="K183" s="65" t="s">
        <v>291</v>
      </c>
      <c r="L183" s="66">
        <v>700</v>
      </c>
      <c r="M183" s="67">
        <v>180</v>
      </c>
    </row>
    <row r="184" spans="1:13">
      <c r="A184" s="65" t="s">
        <v>246</v>
      </c>
      <c r="B184" s="66">
        <v>2155</v>
      </c>
      <c r="C184" s="66">
        <v>2145</v>
      </c>
      <c r="D184" s="66">
        <f t="shared" si="4"/>
        <v>10</v>
      </c>
      <c r="E184" s="69">
        <f t="shared" si="5"/>
        <v>4.662004662004662E-3</v>
      </c>
      <c r="F184" s="70">
        <v>109</v>
      </c>
      <c r="G184" s="70">
        <v>109</v>
      </c>
      <c r="H184" s="70">
        <v>94</v>
      </c>
      <c r="I184" s="67">
        <v>85</v>
      </c>
      <c r="K184" s="65" t="s">
        <v>140</v>
      </c>
      <c r="L184" s="66">
        <v>695</v>
      </c>
      <c r="M184" s="67">
        <v>181</v>
      </c>
    </row>
    <row r="185" spans="1:13">
      <c r="A185" s="65" t="s">
        <v>116</v>
      </c>
      <c r="B185" s="66">
        <v>22510</v>
      </c>
      <c r="C185" s="66">
        <v>22275</v>
      </c>
      <c r="D185" s="66">
        <f t="shared" si="4"/>
        <v>235</v>
      </c>
      <c r="E185" s="69">
        <f t="shared" si="5"/>
        <v>1.0549943883277216E-2</v>
      </c>
      <c r="F185" s="70">
        <v>24</v>
      </c>
      <c r="G185" s="70">
        <v>24</v>
      </c>
      <c r="H185" s="70">
        <v>18</v>
      </c>
      <c r="I185" s="67">
        <v>46</v>
      </c>
      <c r="K185" s="65" t="s">
        <v>298</v>
      </c>
      <c r="L185" s="66">
        <v>685</v>
      </c>
      <c r="M185" s="67">
        <v>182</v>
      </c>
    </row>
    <row r="186" spans="1:13">
      <c r="A186" s="65" t="s">
        <v>299</v>
      </c>
      <c r="B186" s="66">
        <v>280</v>
      </c>
      <c r="C186" s="66">
        <v>255</v>
      </c>
      <c r="D186" s="66">
        <f t="shared" si="4"/>
        <v>25</v>
      </c>
      <c r="E186" s="69">
        <f t="shared" si="5"/>
        <v>9.8039215686274508E-2</v>
      </c>
      <c r="F186" s="70">
        <v>212</v>
      </c>
      <c r="G186" s="70">
        <v>213</v>
      </c>
      <c r="H186" s="70">
        <v>67</v>
      </c>
      <c r="I186" s="67">
        <v>2</v>
      </c>
      <c r="K186" s="65" t="s">
        <v>194</v>
      </c>
      <c r="L186" s="66">
        <v>640</v>
      </c>
      <c r="M186" s="67">
        <v>183</v>
      </c>
    </row>
    <row r="187" spans="1:13">
      <c r="A187" s="65" t="s">
        <v>77</v>
      </c>
      <c r="B187" s="66">
        <v>159265</v>
      </c>
      <c r="C187" s="66">
        <v>157770</v>
      </c>
      <c r="D187" s="66">
        <f t="shared" si="4"/>
        <v>1495</v>
      </c>
      <c r="E187" s="69">
        <f t="shared" si="5"/>
        <v>9.4758192305254476E-3</v>
      </c>
      <c r="F187" s="70">
        <v>3</v>
      </c>
      <c r="G187" s="70">
        <v>3</v>
      </c>
      <c r="H187" s="70">
        <v>4</v>
      </c>
      <c r="I187" s="67">
        <v>53</v>
      </c>
      <c r="K187" s="65" t="s">
        <v>275</v>
      </c>
      <c r="L187" s="66">
        <v>620</v>
      </c>
      <c r="M187" s="67">
        <v>184</v>
      </c>
    </row>
    <row r="188" spans="1:13">
      <c r="A188" s="65" t="s">
        <v>154</v>
      </c>
      <c r="B188" s="66">
        <v>10170</v>
      </c>
      <c r="C188" s="66">
        <v>9990</v>
      </c>
      <c r="D188" s="66">
        <f t="shared" si="4"/>
        <v>180</v>
      </c>
      <c r="E188" s="69">
        <f t="shared" si="5"/>
        <v>1.8018018018018018E-2</v>
      </c>
      <c r="F188" s="70">
        <v>46</v>
      </c>
      <c r="G188" s="70">
        <v>47</v>
      </c>
      <c r="H188" s="70">
        <v>24</v>
      </c>
      <c r="I188" s="67">
        <v>26</v>
      </c>
      <c r="K188" s="65" t="s">
        <v>266</v>
      </c>
      <c r="L188" s="66">
        <v>615</v>
      </c>
      <c r="M188" s="67">
        <v>185</v>
      </c>
    </row>
    <row r="189" spans="1:13">
      <c r="A189" s="65" t="s">
        <v>188</v>
      </c>
      <c r="B189" s="66">
        <v>6700</v>
      </c>
      <c r="C189" s="66">
        <v>6700</v>
      </c>
      <c r="D189" s="66">
        <f t="shared" si="4"/>
        <v>0</v>
      </c>
      <c r="E189" s="69">
        <f t="shared" si="5"/>
        <v>0</v>
      </c>
      <c r="F189" s="70">
        <v>67</v>
      </c>
      <c r="G189" s="70">
        <v>67</v>
      </c>
      <c r="H189" s="70">
        <v>211</v>
      </c>
      <c r="I189" s="67">
        <v>211</v>
      </c>
      <c r="K189" s="65" t="s">
        <v>84</v>
      </c>
      <c r="L189" s="66">
        <v>605</v>
      </c>
      <c r="M189" s="67">
        <v>186</v>
      </c>
    </row>
    <row r="190" spans="1:13">
      <c r="A190" s="60" t="s">
        <v>292</v>
      </c>
      <c r="B190" s="61">
        <v>830</v>
      </c>
      <c r="C190" s="61">
        <v>830</v>
      </c>
      <c r="D190" s="61">
        <f t="shared" si="4"/>
        <v>0</v>
      </c>
      <c r="E190" s="62">
        <f t="shared" si="5"/>
        <v>0</v>
      </c>
      <c r="F190" s="63">
        <v>170</v>
      </c>
      <c r="G190" s="63">
        <v>170</v>
      </c>
      <c r="H190" s="63">
        <v>212</v>
      </c>
      <c r="I190" s="64">
        <v>212</v>
      </c>
      <c r="K190" s="65" t="s">
        <v>166</v>
      </c>
      <c r="L190" s="66">
        <v>605</v>
      </c>
      <c r="M190" s="67">
        <v>187</v>
      </c>
    </row>
    <row r="191" spans="1:13">
      <c r="A191" s="65" t="s">
        <v>300</v>
      </c>
      <c r="B191" s="66">
        <v>365</v>
      </c>
      <c r="C191" s="66">
        <v>365</v>
      </c>
      <c r="D191" s="66">
        <f t="shared" si="4"/>
        <v>0</v>
      </c>
      <c r="E191" s="69">
        <f t="shared" si="5"/>
        <v>0</v>
      </c>
      <c r="F191" s="70">
        <v>205</v>
      </c>
      <c r="G191" s="70">
        <v>205</v>
      </c>
      <c r="H191" s="70">
        <v>213</v>
      </c>
      <c r="I191" s="67">
        <v>213</v>
      </c>
      <c r="K191" s="65" t="s">
        <v>242</v>
      </c>
      <c r="L191" s="66">
        <v>565</v>
      </c>
      <c r="M191" s="67">
        <v>188</v>
      </c>
    </row>
    <row r="192" spans="1:13">
      <c r="A192" s="65" t="s">
        <v>189</v>
      </c>
      <c r="B192" s="66">
        <v>6560</v>
      </c>
      <c r="C192" s="66">
        <v>6560</v>
      </c>
      <c r="D192" s="66">
        <f t="shared" si="4"/>
        <v>0</v>
      </c>
      <c r="E192" s="69">
        <f t="shared" si="5"/>
        <v>0</v>
      </c>
      <c r="F192" s="70">
        <v>68</v>
      </c>
      <c r="G192" s="70">
        <v>68</v>
      </c>
      <c r="H192" s="70">
        <v>214</v>
      </c>
      <c r="I192" s="67">
        <v>214</v>
      </c>
      <c r="K192" s="65" t="s">
        <v>149</v>
      </c>
      <c r="L192" s="66">
        <v>550</v>
      </c>
      <c r="M192" s="67">
        <v>189</v>
      </c>
    </row>
    <row r="193" spans="1:13">
      <c r="A193" s="65" t="s">
        <v>301</v>
      </c>
      <c r="B193" s="66">
        <v>200</v>
      </c>
      <c r="C193" s="66">
        <v>200</v>
      </c>
      <c r="D193" s="66">
        <f t="shared" si="4"/>
        <v>0</v>
      </c>
      <c r="E193" s="69">
        <f t="shared" si="5"/>
        <v>0</v>
      </c>
      <c r="F193" s="70">
        <v>222</v>
      </c>
      <c r="G193" s="70">
        <v>222</v>
      </c>
      <c r="H193" s="70">
        <v>215</v>
      </c>
      <c r="I193" s="67">
        <v>215</v>
      </c>
      <c r="K193" s="65" t="s">
        <v>280</v>
      </c>
      <c r="L193" s="66">
        <v>525</v>
      </c>
      <c r="M193" s="67">
        <v>190</v>
      </c>
    </row>
    <row r="194" spans="1:13">
      <c r="A194" s="65" t="s">
        <v>232</v>
      </c>
      <c r="B194" s="66">
        <v>3015</v>
      </c>
      <c r="C194" s="66">
        <v>2920</v>
      </c>
      <c r="D194" s="66">
        <f t="shared" si="4"/>
        <v>95</v>
      </c>
      <c r="E194" s="69">
        <f t="shared" si="5"/>
        <v>3.2534246575342464E-2</v>
      </c>
      <c r="F194" s="70">
        <v>98</v>
      </c>
      <c r="G194" s="70">
        <v>98</v>
      </c>
      <c r="H194" s="70">
        <v>34</v>
      </c>
      <c r="I194" s="67">
        <v>10</v>
      </c>
      <c r="K194" s="65" t="s">
        <v>196</v>
      </c>
      <c r="L194" s="66">
        <v>485</v>
      </c>
      <c r="M194" s="67">
        <v>191</v>
      </c>
    </row>
    <row r="195" spans="1:13">
      <c r="A195" s="65" t="s">
        <v>302</v>
      </c>
      <c r="B195" s="66">
        <v>35</v>
      </c>
      <c r="C195" s="66">
        <v>35</v>
      </c>
      <c r="D195" s="66">
        <f t="shared" si="4"/>
        <v>0</v>
      </c>
      <c r="E195" s="69">
        <f t="shared" si="5"/>
        <v>0</v>
      </c>
      <c r="F195" s="70">
        <v>240</v>
      </c>
      <c r="G195" s="70">
        <v>240</v>
      </c>
      <c r="H195" s="70">
        <v>216</v>
      </c>
      <c r="I195" s="67">
        <v>216</v>
      </c>
      <c r="K195" s="65" t="s">
        <v>297</v>
      </c>
      <c r="L195" s="66">
        <v>485</v>
      </c>
      <c r="M195" s="67">
        <v>192</v>
      </c>
    </row>
    <row r="196" spans="1:13">
      <c r="A196" s="65" t="s">
        <v>195</v>
      </c>
      <c r="B196" s="66">
        <v>6225</v>
      </c>
      <c r="C196" s="66">
        <v>6180</v>
      </c>
      <c r="D196" s="66">
        <f t="shared" ref="D196:D245" si="6">B196-C196</f>
        <v>45</v>
      </c>
      <c r="E196" s="69">
        <f t="shared" ref="E196:E245" si="7">D196/C196</f>
        <v>7.2815533980582527E-3</v>
      </c>
      <c r="F196" s="70">
        <v>72</v>
      </c>
      <c r="G196" s="70">
        <v>71</v>
      </c>
      <c r="H196" s="70">
        <v>57</v>
      </c>
      <c r="I196" s="67">
        <v>64</v>
      </c>
      <c r="K196" s="65" t="s">
        <v>190</v>
      </c>
      <c r="L196" s="66">
        <v>475</v>
      </c>
      <c r="M196" s="67">
        <v>193</v>
      </c>
    </row>
    <row r="197" spans="1:13">
      <c r="A197" s="65" t="s">
        <v>125</v>
      </c>
      <c r="B197" s="66">
        <v>18955</v>
      </c>
      <c r="C197" s="66">
        <v>18575</v>
      </c>
      <c r="D197" s="66">
        <f t="shared" si="6"/>
        <v>380</v>
      </c>
      <c r="E197" s="69">
        <f t="shared" si="7"/>
        <v>2.0457604306864066E-2</v>
      </c>
      <c r="F197" s="70">
        <v>29</v>
      </c>
      <c r="G197" s="70">
        <v>29</v>
      </c>
      <c r="H197" s="70">
        <v>14</v>
      </c>
      <c r="I197" s="67">
        <v>21</v>
      </c>
      <c r="K197" s="65" t="s">
        <v>109</v>
      </c>
      <c r="L197" s="66">
        <v>455</v>
      </c>
      <c r="M197" s="67">
        <v>194</v>
      </c>
    </row>
    <row r="198" spans="1:13">
      <c r="A198" s="60" t="s">
        <v>279</v>
      </c>
      <c r="B198" s="61">
        <v>1235</v>
      </c>
      <c r="C198" s="61">
        <v>1235</v>
      </c>
      <c r="D198" s="61">
        <f t="shared" si="6"/>
        <v>0</v>
      </c>
      <c r="E198" s="62">
        <f t="shared" si="7"/>
        <v>0</v>
      </c>
      <c r="F198" s="63">
        <v>147</v>
      </c>
      <c r="G198" s="63">
        <v>146</v>
      </c>
      <c r="H198" s="63">
        <v>217</v>
      </c>
      <c r="I198" s="64">
        <v>217</v>
      </c>
      <c r="K198" s="65" t="s">
        <v>230</v>
      </c>
      <c r="L198" s="66">
        <v>445</v>
      </c>
      <c r="M198" s="67">
        <v>195</v>
      </c>
    </row>
    <row r="199" spans="1:13">
      <c r="A199" s="65" t="s">
        <v>163</v>
      </c>
      <c r="B199" s="66">
        <v>9460</v>
      </c>
      <c r="C199" s="66">
        <v>9330</v>
      </c>
      <c r="D199" s="66">
        <f t="shared" si="6"/>
        <v>130</v>
      </c>
      <c r="E199" s="69">
        <f t="shared" si="7"/>
        <v>1.3933547695605574E-2</v>
      </c>
      <c r="F199" s="70">
        <v>53</v>
      </c>
      <c r="G199" s="70">
        <v>53</v>
      </c>
      <c r="H199" s="70">
        <v>27</v>
      </c>
      <c r="I199" s="67">
        <v>33</v>
      </c>
      <c r="K199" s="65" t="s">
        <v>285</v>
      </c>
      <c r="L199" s="66">
        <v>445</v>
      </c>
      <c r="M199" s="67">
        <v>196</v>
      </c>
    </row>
    <row r="200" spans="1:13">
      <c r="A200" s="65" t="s">
        <v>244</v>
      </c>
      <c r="B200" s="66">
        <v>2190</v>
      </c>
      <c r="C200" s="66">
        <v>2115</v>
      </c>
      <c r="D200" s="66">
        <f t="shared" si="6"/>
        <v>75</v>
      </c>
      <c r="E200" s="69">
        <f t="shared" si="7"/>
        <v>3.5460992907801421E-2</v>
      </c>
      <c r="F200" s="70">
        <v>108</v>
      </c>
      <c r="G200" s="70">
        <v>110</v>
      </c>
      <c r="H200" s="70">
        <v>42</v>
      </c>
      <c r="I200" s="67">
        <v>9</v>
      </c>
      <c r="K200" s="65" t="s">
        <v>278</v>
      </c>
      <c r="L200" s="66">
        <v>440</v>
      </c>
      <c r="M200" s="67">
        <v>197</v>
      </c>
    </row>
    <row r="201" spans="1:13">
      <c r="A201" s="82" t="s">
        <v>303</v>
      </c>
      <c r="B201" s="83">
        <v>310</v>
      </c>
      <c r="C201" s="83">
        <v>310</v>
      </c>
      <c r="D201" s="83">
        <f t="shared" si="6"/>
        <v>0</v>
      </c>
      <c r="E201" s="84">
        <f t="shared" si="7"/>
        <v>0</v>
      </c>
      <c r="F201" s="85">
        <v>208</v>
      </c>
      <c r="G201" s="85">
        <v>208</v>
      </c>
      <c r="H201" s="85">
        <v>218</v>
      </c>
      <c r="I201" s="86">
        <v>218</v>
      </c>
      <c r="K201" s="65" t="s">
        <v>117</v>
      </c>
      <c r="L201" s="66">
        <v>430</v>
      </c>
      <c r="M201" s="67">
        <v>198</v>
      </c>
    </row>
    <row r="202" spans="1:13">
      <c r="A202" s="82" t="s">
        <v>304</v>
      </c>
      <c r="B202" s="83">
        <v>160</v>
      </c>
      <c r="C202" s="83">
        <v>160</v>
      </c>
      <c r="D202" s="83">
        <f t="shared" si="6"/>
        <v>0</v>
      </c>
      <c r="E202" s="84">
        <f t="shared" si="7"/>
        <v>0</v>
      </c>
      <c r="F202" s="85">
        <v>229</v>
      </c>
      <c r="G202" s="85">
        <v>229</v>
      </c>
      <c r="H202" s="85">
        <v>219</v>
      </c>
      <c r="I202" s="86">
        <v>219</v>
      </c>
      <c r="K202" s="65" t="s">
        <v>267</v>
      </c>
      <c r="L202" s="66">
        <v>425</v>
      </c>
      <c r="M202" s="67">
        <v>199</v>
      </c>
    </row>
    <row r="203" spans="1:13">
      <c r="A203" s="82" t="s">
        <v>89</v>
      </c>
      <c r="B203" s="83">
        <v>60065</v>
      </c>
      <c r="C203" s="83">
        <v>59990</v>
      </c>
      <c r="D203" s="83">
        <f t="shared" si="6"/>
        <v>75</v>
      </c>
      <c r="E203" s="84">
        <f t="shared" si="7"/>
        <v>1.2502083680613436E-3</v>
      </c>
      <c r="F203" s="85">
        <v>9</v>
      </c>
      <c r="G203" s="85">
        <v>9</v>
      </c>
      <c r="H203" s="85">
        <v>43</v>
      </c>
      <c r="I203" s="86">
        <v>117</v>
      </c>
      <c r="K203" s="65" t="s">
        <v>305</v>
      </c>
      <c r="L203" s="66">
        <v>425</v>
      </c>
      <c r="M203" s="67">
        <v>200</v>
      </c>
    </row>
    <row r="204" spans="1:13">
      <c r="A204" s="65" t="s">
        <v>146</v>
      </c>
      <c r="B204" s="66">
        <v>12990</v>
      </c>
      <c r="C204" s="66">
        <v>12895</v>
      </c>
      <c r="D204" s="66">
        <f t="shared" si="6"/>
        <v>95</v>
      </c>
      <c r="E204" s="69">
        <f t="shared" si="7"/>
        <v>7.367196587824738E-3</v>
      </c>
      <c r="F204" s="70">
        <v>41</v>
      </c>
      <c r="G204" s="70">
        <v>41</v>
      </c>
      <c r="H204" s="70">
        <v>35</v>
      </c>
      <c r="I204" s="67">
        <v>62</v>
      </c>
      <c r="K204" s="65" t="s">
        <v>214</v>
      </c>
      <c r="L204" s="66">
        <v>415</v>
      </c>
      <c r="M204" s="67">
        <v>201</v>
      </c>
    </row>
    <row r="205" spans="1:13">
      <c r="A205" s="65" t="s">
        <v>305</v>
      </c>
      <c r="B205" s="66">
        <v>425</v>
      </c>
      <c r="C205" s="66">
        <v>420</v>
      </c>
      <c r="D205" s="66">
        <f t="shared" si="6"/>
        <v>5</v>
      </c>
      <c r="E205" s="69">
        <f t="shared" si="7"/>
        <v>1.1904761904761904E-2</v>
      </c>
      <c r="F205" s="70">
        <v>200</v>
      </c>
      <c r="G205" s="70">
        <v>200</v>
      </c>
      <c r="H205" s="70">
        <v>121</v>
      </c>
      <c r="I205" s="67">
        <v>39</v>
      </c>
      <c r="K205" s="65" t="s">
        <v>306</v>
      </c>
      <c r="L205" s="66">
        <v>415</v>
      </c>
      <c r="M205" s="67">
        <v>202</v>
      </c>
    </row>
    <row r="206" spans="1:13">
      <c r="A206" s="65" t="s">
        <v>248</v>
      </c>
      <c r="B206" s="66">
        <v>2115</v>
      </c>
      <c r="C206" s="66">
        <v>2095</v>
      </c>
      <c r="D206" s="66">
        <f t="shared" si="6"/>
        <v>20</v>
      </c>
      <c r="E206" s="69">
        <f t="shared" si="7"/>
        <v>9.5465393794749408E-3</v>
      </c>
      <c r="F206" s="70">
        <v>111</v>
      </c>
      <c r="G206" s="70">
        <v>111</v>
      </c>
      <c r="H206" s="70">
        <v>74</v>
      </c>
      <c r="I206" s="67">
        <v>52</v>
      </c>
      <c r="K206" s="65" t="s">
        <v>307</v>
      </c>
      <c r="L206" s="66">
        <v>405</v>
      </c>
      <c r="M206" s="67">
        <v>203</v>
      </c>
    </row>
    <row r="207" spans="1:13">
      <c r="A207" s="65" t="s">
        <v>182</v>
      </c>
      <c r="B207" s="66">
        <v>7700</v>
      </c>
      <c r="C207" s="66">
        <v>7685</v>
      </c>
      <c r="D207" s="66">
        <f t="shared" si="6"/>
        <v>15</v>
      </c>
      <c r="E207" s="69">
        <f t="shared" si="7"/>
        <v>1.9518542615484711E-3</v>
      </c>
      <c r="F207" s="70">
        <v>63</v>
      </c>
      <c r="G207" s="70">
        <v>63</v>
      </c>
      <c r="H207" s="70">
        <v>80</v>
      </c>
      <c r="I207" s="67">
        <v>110</v>
      </c>
      <c r="K207" s="65" t="s">
        <v>74</v>
      </c>
      <c r="L207" s="66">
        <v>370</v>
      </c>
      <c r="M207" s="67">
        <v>204</v>
      </c>
    </row>
    <row r="208" spans="1:13">
      <c r="A208" s="65" t="s">
        <v>237</v>
      </c>
      <c r="B208" s="66">
        <v>2760</v>
      </c>
      <c r="C208" s="66">
        <v>2745</v>
      </c>
      <c r="D208" s="66">
        <f t="shared" si="6"/>
        <v>15</v>
      </c>
      <c r="E208" s="69">
        <f t="shared" si="7"/>
        <v>5.4644808743169399E-3</v>
      </c>
      <c r="F208" s="70">
        <v>102</v>
      </c>
      <c r="G208" s="70">
        <v>102</v>
      </c>
      <c r="H208" s="70">
        <v>81</v>
      </c>
      <c r="I208" s="67">
        <v>79</v>
      </c>
      <c r="K208" s="65" t="s">
        <v>300</v>
      </c>
      <c r="L208" s="66">
        <v>365</v>
      </c>
      <c r="M208" s="67">
        <v>205</v>
      </c>
    </row>
    <row r="209" spans="1:13">
      <c r="A209" s="65" t="s">
        <v>308</v>
      </c>
      <c r="B209" s="66">
        <v>135</v>
      </c>
      <c r="C209" s="66">
        <v>135</v>
      </c>
      <c r="D209" s="66">
        <f t="shared" si="6"/>
        <v>0</v>
      </c>
      <c r="E209" s="69">
        <f t="shared" si="7"/>
        <v>0</v>
      </c>
      <c r="F209" s="70">
        <v>233</v>
      </c>
      <c r="G209" s="70">
        <v>233</v>
      </c>
      <c r="H209" s="70">
        <v>220</v>
      </c>
      <c r="I209" s="67">
        <v>220</v>
      </c>
      <c r="K209" s="65" t="s">
        <v>235</v>
      </c>
      <c r="L209" s="66">
        <v>330</v>
      </c>
      <c r="M209" s="67">
        <v>206</v>
      </c>
    </row>
    <row r="210" spans="1:13">
      <c r="A210" s="65" t="s">
        <v>309</v>
      </c>
      <c r="B210" s="66">
        <v>205</v>
      </c>
      <c r="C210" s="66">
        <v>205</v>
      </c>
      <c r="D210" s="66">
        <f t="shared" si="6"/>
        <v>0</v>
      </c>
      <c r="E210" s="69">
        <f t="shared" si="7"/>
        <v>0</v>
      </c>
      <c r="F210" s="70">
        <v>221</v>
      </c>
      <c r="G210" s="70">
        <v>220</v>
      </c>
      <c r="H210" s="70">
        <v>221</v>
      </c>
      <c r="I210" s="67">
        <v>221</v>
      </c>
      <c r="K210" s="65" t="s">
        <v>277</v>
      </c>
      <c r="L210" s="66">
        <v>325</v>
      </c>
      <c r="M210" s="67">
        <v>207</v>
      </c>
    </row>
    <row r="211" spans="1:13">
      <c r="A211" s="65" t="s">
        <v>180</v>
      </c>
      <c r="B211" s="66">
        <v>7945</v>
      </c>
      <c r="C211" s="66">
        <v>7930</v>
      </c>
      <c r="D211" s="66">
        <f t="shared" si="6"/>
        <v>15</v>
      </c>
      <c r="E211" s="69">
        <f t="shared" si="7"/>
        <v>1.8915510718789407E-3</v>
      </c>
      <c r="F211" s="70">
        <v>62</v>
      </c>
      <c r="G211" s="70">
        <v>62</v>
      </c>
      <c r="H211" s="70">
        <v>82</v>
      </c>
      <c r="I211" s="67">
        <v>112</v>
      </c>
      <c r="K211" s="65" t="s">
        <v>303</v>
      </c>
      <c r="L211" s="66">
        <v>310</v>
      </c>
      <c r="M211" s="67">
        <v>208</v>
      </c>
    </row>
    <row r="212" spans="1:13">
      <c r="A212" s="60" t="s">
        <v>167</v>
      </c>
      <c r="B212" s="61">
        <v>9060</v>
      </c>
      <c r="C212" s="61">
        <v>9065</v>
      </c>
      <c r="D212" s="61">
        <f t="shared" si="6"/>
        <v>-5</v>
      </c>
      <c r="E212" s="62">
        <f t="shared" si="7"/>
        <v>-5.5157198014340876E-4</v>
      </c>
      <c r="F212" s="63">
        <v>55</v>
      </c>
      <c r="G212" s="63">
        <v>55</v>
      </c>
      <c r="H212" s="63">
        <v>235</v>
      </c>
      <c r="I212" s="64">
        <v>231</v>
      </c>
      <c r="K212" s="65" t="s">
        <v>233</v>
      </c>
      <c r="L212" s="66">
        <v>305</v>
      </c>
      <c r="M212" s="67">
        <v>209</v>
      </c>
    </row>
    <row r="213" spans="1:13">
      <c r="A213" s="65" t="s">
        <v>193</v>
      </c>
      <c r="B213" s="66">
        <v>6230</v>
      </c>
      <c r="C213" s="66">
        <v>6170</v>
      </c>
      <c r="D213" s="66">
        <f t="shared" si="6"/>
        <v>60</v>
      </c>
      <c r="E213" s="69">
        <f t="shared" si="7"/>
        <v>9.7244732576985422E-3</v>
      </c>
      <c r="F213" s="70">
        <v>71</v>
      </c>
      <c r="G213" s="70">
        <v>72</v>
      </c>
      <c r="H213" s="70">
        <v>49</v>
      </c>
      <c r="I213" s="67">
        <v>49</v>
      </c>
      <c r="K213" s="65" t="s">
        <v>216</v>
      </c>
      <c r="L213" s="66">
        <v>290</v>
      </c>
      <c r="M213" s="67">
        <v>210</v>
      </c>
    </row>
    <row r="214" spans="1:13">
      <c r="A214" s="60" t="s">
        <v>281</v>
      </c>
      <c r="B214" s="61">
        <v>1195</v>
      </c>
      <c r="C214" s="61">
        <v>1185</v>
      </c>
      <c r="D214" s="61">
        <f t="shared" si="6"/>
        <v>10</v>
      </c>
      <c r="E214" s="62">
        <f t="shared" si="7"/>
        <v>8.4388185654008432E-3</v>
      </c>
      <c r="F214" s="63">
        <v>149</v>
      </c>
      <c r="G214" s="63">
        <v>150</v>
      </c>
      <c r="H214" s="63">
        <v>95</v>
      </c>
      <c r="I214" s="64">
        <v>55</v>
      </c>
      <c r="K214" s="65" t="s">
        <v>283</v>
      </c>
      <c r="L214" s="66">
        <v>280</v>
      </c>
      <c r="M214" s="67">
        <v>211</v>
      </c>
    </row>
    <row r="215" spans="1:13">
      <c r="A215" s="65" t="s">
        <v>142</v>
      </c>
      <c r="B215" s="66">
        <v>14480</v>
      </c>
      <c r="C215" s="66">
        <v>14440</v>
      </c>
      <c r="D215" s="66">
        <f t="shared" si="6"/>
        <v>40</v>
      </c>
      <c r="E215" s="69">
        <f t="shared" si="7"/>
        <v>2.7700831024930748E-3</v>
      </c>
      <c r="F215" s="70">
        <v>39</v>
      </c>
      <c r="G215" s="70">
        <v>39</v>
      </c>
      <c r="H215" s="70">
        <v>60</v>
      </c>
      <c r="I215" s="67">
        <v>100</v>
      </c>
      <c r="K215" s="65" t="s">
        <v>299</v>
      </c>
      <c r="L215" s="66">
        <v>280</v>
      </c>
      <c r="M215" s="67">
        <v>212</v>
      </c>
    </row>
    <row r="216" spans="1:13">
      <c r="A216" s="65" t="s">
        <v>94</v>
      </c>
      <c r="B216" s="66">
        <v>49140</v>
      </c>
      <c r="C216" s="66">
        <v>49135</v>
      </c>
      <c r="D216" s="66">
        <f t="shared" si="6"/>
        <v>5</v>
      </c>
      <c r="E216" s="69">
        <f t="shared" si="7"/>
        <v>1.0176045588684237E-4</v>
      </c>
      <c r="F216" s="70">
        <v>12</v>
      </c>
      <c r="G216" s="70">
        <v>12</v>
      </c>
      <c r="H216" s="70">
        <v>122</v>
      </c>
      <c r="I216" s="67">
        <v>124</v>
      </c>
      <c r="K216" s="65" t="s">
        <v>255</v>
      </c>
      <c r="L216" s="66">
        <v>255</v>
      </c>
      <c r="M216" s="67">
        <v>213</v>
      </c>
    </row>
    <row r="217" spans="1:13">
      <c r="A217" s="65" t="s">
        <v>203</v>
      </c>
      <c r="B217" s="66">
        <v>4880</v>
      </c>
      <c r="C217" s="66">
        <v>4885</v>
      </c>
      <c r="D217" s="66">
        <f t="shared" si="6"/>
        <v>-5</v>
      </c>
      <c r="E217" s="69">
        <f t="shared" si="7"/>
        <v>-1.0235414534288639E-3</v>
      </c>
      <c r="F217" s="70">
        <v>77</v>
      </c>
      <c r="G217" s="70">
        <v>77</v>
      </c>
      <c r="H217" s="70">
        <v>236</v>
      </c>
      <c r="I217" s="67">
        <v>233</v>
      </c>
      <c r="K217" s="65" t="s">
        <v>310</v>
      </c>
      <c r="L217" s="66">
        <v>255</v>
      </c>
      <c r="M217" s="67">
        <v>214</v>
      </c>
    </row>
    <row r="218" spans="1:13">
      <c r="A218" s="60" t="s">
        <v>219</v>
      </c>
      <c r="B218" s="61">
        <v>3485</v>
      </c>
      <c r="C218" s="61">
        <v>3470</v>
      </c>
      <c r="D218" s="61">
        <f t="shared" si="6"/>
        <v>15</v>
      </c>
      <c r="E218" s="62">
        <f t="shared" si="7"/>
        <v>4.3227665706051877E-3</v>
      </c>
      <c r="F218" s="63">
        <v>87</v>
      </c>
      <c r="G218" s="63">
        <v>87</v>
      </c>
      <c r="H218" s="63">
        <v>83</v>
      </c>
      <c r="I218" s="64">
        <v>89</v>
      </c>
      <c r="K218" s="65" t="s">
        <v>289</v>
      </c>
      <c r="L218" s="66">
        <v>245</v>
      </c>
      <c r="M218" s="67">
        <v>215</v>
      </c>
    </row>
    <row r="219" spans="1:13">
      <c r="A219" s="65" t="s">
        <v>136</v>
      </c>
      <c r="B219" s="66">
        <v>16020</v>
      </c>
      <c r="C219" s="66">
        <v>16015</v>
      </c>
      <c r="D219" s="66">
        <f t="shared" si="6"/>
        <v>5</v>
      </c>
      <c r="E219" s="69">
        <f t="shared" si="7"/>
        <v>3.1220730565095225E-4</v>
      </c>
      <c r="F219" s="70">
        <v>35</v>
      </c>
      <c r="G219" s="70">
        <v>34</v>
      </c>
      <c r="H219" s="70">
        <v>123</v>
      </c>
      <c r="I219" s="67">
        <v>122</v>
      </c>
      <c r="K219" s="65" t="s">
        <v>311</v>
      </c>
      <c r="L219" s="66">
        <v>245</v>
      </c>
      <c r="M219" s="67">
        <v>216</v>
      </c>
    </row>
    <row r="220" spans="1:13">
      <c r="A220" s="65" t="s">
        <v>105</v>
      </c>
      <c r="B220" s="66">
        <v>26925</v>
      </c>
      <c r="C220" s="66">
        <v>26510</v>
      </c>
      <c r="D220" s="66">
        <f t="shared" si="6"/>
        <v>415</v>
      </c>
      <c r="E220" s="69">
        <f t="shared" si="7"/>
        <v>1.5654470011316483E-2</v>
      </c>
      <c r="F220" s="70">
        <v>18</v>
      </c>
      <c r="G220" s="70">
        <v>19</v>
      </c>
      <c r="H220" s="70">
        <v>13</v>
      </c>
      <c r="I220" s="67">
        <v>31</v>
      </c>
      <c r="K220" s="65" t="s">
        <v>312</v>
      </c>
      <c r="L220" s="66">
        <v>230</v>
      </c>
      <c r="M220" s="67">
        <v>217</v>
      </c>
    </row>
    <row r="221" spans="1:13">
      <c r="A221" s="65" t="s">
        <v>257</v>
      </c>
      <c r="B221" s="66">
        <v>1900</v>
      </c>
      <c r="C221" s="66">
        <v>1865</v>
      </c>
      <c r="D221" s="66">
        <f t="shared" si="6"/>
        <v>35</v>
      </c>
      <c r="E221" s="69">
        <f t="shared" si="7"/>
        <v>1.876675603217158E-2</v>
      </c>
      <c r="F221" s="70">
        <v>122</v>
      </c>
      <c r="G221" s="70">
        <v>125</v>
      </c>
      <c r="H221" s="70">
        <v>64</v>
      </c>
      <c r="I221" s="67">
        <v>24</v>
      </c>
      <c r="K221" s="65" t="s">
        <v>260</v>
      </c>
      <c r="L221" s="66">
        <v>215</v>
      </c>
      <c r="M221" s="67">
        <v>218</v>
      </c>
    </row>
    <row r="222" spans="1:13">
      <c r="A222" s="65" t="s">
        <v>311</v>
      </c>
      <c r="B222" s="66">
        <v>245</v>
      </c>
      <c r="C222" s="66">
        <v>235</v>
      </c>
      <c r="D222" s="66">
        <f t="shared" si="6"/>
        <v>10</v>
      </c>
      <c r="E222" s="69">
        <f t="shared" si="7"/>
        <v>4.2553191489361701E-2</v>
      </c>
      <c r="F222" s="70">
        <v>216</v>
      </c>
      <c r="G222" s="70">
        <v>216</v>
      </c>
      <c r="H222" s="70">
        <v>96</v>
      </c>
      <c r="I222" s="67">
        <v>7</v>
      </c>
      <c r="K222" s="65" t="s">
        <v>161</v>
      </c>
      <c r="L222" s="66">
        <v>210</v>
      </c>
      <c r="M222" s="67">
        <v>219</v>
      </c>
    </row>
    <row r="223" spans="1:13">
      <c r="A223" s="65" t="s">
        <v>186</v>
      </c>
      <c r="B223" s="66">
        <v>7050</v>
      </c>
      <c r="C223" s="66">
        <v>7025</v>
      </c>
      <c r="D223" s="66">
        <f t="shared" si="6"/>
        <v>25</v>
      </c>
      <c r="E223" s="69">
        <f t="shared" si="7"/>
        <v>3.5587188612099642E-3</v>
      </c>
      <c r="F223" s="70">
        <v>66</v>
      </c>
      <c r="G223" s="70">
        <v>66</v>
      </c>
      <c r="H223" s="70">
        <v>68</v>
      </c>
      <c r="I223" s="67">
        <v>92</v>
      </c>
      <c r="K223" s="65" t="s">
        <v>179</v>
      </c>
      <c r="L223" s="66">
        <v>205</v>
      </c>
      <c r="M223" s="67">
        <v>220</v>
      </c>
    </row>
    <row r="224" spans="1:13">
      <c r="A224" s="65" t="s">
        <v>247</v>
      </c>
      <c r="B224" s="66">
        <v>2150</v>
      </c>
      <c r="C224" s="66">
        <v>2150</v>
      </c>
      <c r="D224" s="66">
        <f t="shared" si="6"/>
        <v>0</v>
      </c>
      <c r="E224" s="69">
        <f t="shared" si="7"/>
        <v>0</v>
      </c>
      <c r="F224" s="70">
        <v>110</v>
      </c>
      <c r="G224" s="70">
        <v>108</v>
      </c>
      <c r="H224" s="70">
        <v>222</v>
      </c>
      <c r="I224" s="67">
        <v>222</v>
      </c>
      <c r="K224" s="65" t="s">
        <v>309</v>
      </c>
      <c r="L224" s="66">
        <v>205</v>
      </c>
      <c r="M224" s="67">
        <v>221</v>
      </c>
    </row>
    <row r="225" spans="1:13">
      <c r="A225" s="65" t="s">
        <v>313</v>
      </c>
      <c r="B225" s="66">
        <v>70</v>
      </c>
      <c r="C225" s="66">
        <v>70</v>
      </c>
      <c r="D225" s="66">
        <f t="shared" si="6"/>
        <v>0</v>
      </c>
      <c r="E225" s="69">
        <f t="shared" si="7"/>
        <v>0</v>
      </c>
      <c r="F225" s="70">
        <v>236</v>
      </c>
      <c r="G225" s="70">
        <v>236</v>
      </c>
      <c r="H225" s="70">
        <v>223</v>
      </c>
      <c r="I225" s="67">
        <v>223</v>
      </c>
      <c r="K225" s="65" t="s">
        <v>301</v>
      </c>
      <c r="L225" s="66">
        <v>200</v>
      </c>
      <c r="M225" s="67">
        <v>222</v>
      </c>
    </row>
    <row r="226" spans="1:13">
      <c r="A226" s="65" t="s">
        <v>263</v>
      </c>
      <c r="B226" s="66">
        <v>1875</v>
      </c>
      <c r="C226" s="66">
        <v>1890</v>
      </c>
      <c r="D226" s="66">
        <f t="shared" si="6"/>
        <v>-15</v>
      </c>
      <c r="E226" s="69">
        <f t="shared" si="7"/>
        <v>-7.9365079365079361E-3</v>
      </c>
      <c r="F226" s="70">
        <v>126</v>
      </c>
      <c r="G226" s="70">
        <v>122</v>
      </c>
      <c r="H226" s="70">
        <v>239</v>
      </c>
      <c r="I226" s="67">
        <v>240</v>
      </c>
      <c r="K226" s="65" t="s">
        <v>221</v>
      </c>
      <c r="L226" s="66">
        <v>195</v>
      </c>
      <c r="M226" s="67">
        <v>223</v>
      </c>
    </row>
    <row r="227" spans="1:13">
      <c r="A227" s="65" t="s">
        <v>205</v>
      </c>
      <c r="B227" s="66">
        <v>4690</v>
      </c>
      <c r="C227" s="66">
        <v>4635</v>
      </c>
      <c r="D227" s="66">
        <f t="shared" si="6"/>
        <v>55</v>
      </c>
      <c r="E227" s="69">
        <f t="shared" si="7"/>
        <v>1.1866235167206042E-2</v>
      </c>
      <c r="F227" s="70">
        <v>78</v>
      </c>
      <c r="G227" s="70">
        <v>78</v>
      </c>
      <c r="H227" s="70">
        <v>52</v>
      </c>
      <c r="I227" s="67">
        <v>40</v>
      </c>
      <c r="K227" s="65" t="s">
        <v>259</v>
      </c>
      <c r="L227" s="66">
        <v>195</v>
      </c>
      <c r="M227" s="67">
        <v>224</v>
      </c>
    </row>
    <row r="228" spans="1:13">
      <c r="A228" s="65" t="s">
        <v>249</v>
      </c>
      <c r="B228" s="66">
        <v>2065</v>
      </c>
      <c r="C228" s="66">
        <v>2065</v>
      </c>
      <c r="D228" s="66">
        <f t="shared" si="6"/>
        <v>0</v>
      </c>
      <c r="E228" s="69">
        <f t="shared" si="7"/>
        <v>0</v>
      </c>
      <c r="F228" s="70">
        <v>113</v>
      </c>
      <c r="G228" s="70">
        <v>113</v>
      </c>
      <c r="H228" s="70">
        <v>224</v>
      </c>
      <c r="I228" s="67">
        <v>224</v>
      </c>
      <c r="K228" s="65" t="s">
        <v>76</v>
      </c>
      <c r="L228" s="66">
        <v>180</v>
      </c>
      <c r="M228" s="67">
        <v>225</v>
      </c>
    </row>
    <row r="229" spans="1:13">
      <c r="A229" s="60" t="s">
        <v>250</v>
      </c>
      <c r="B229" s="61">
        <v>2060</v>
      </c>
      <c r="C229" s="61">
        <v>2050</v>
      </c>
      <c r="D229" s="61">
        <f t="shared" si="6"/>
        <v>10</v>
      </c>
      <c r="E229" s="62">
        <f t="shared" si="7"/>
        <v>4.8780487804878049E-3</v>
      </c>
      <c r="F229" s="63">
        <v>114</v>
      </c>
      <c r="G229" s="63">
        <v>114</v>
      </c>
      <c r="H229" s="63">
        <v>97</v>
      </c>
      <c r="I229" s="64">
        <v>83</v>
      </c>
      <c r="K229" s="65" t="s">
        <v>243</v>
      </c>
      <c r="L229" s="66">
        <v>175</v>
      </c>
      <c r="M229" s="67">
        <v>226</v>
      </c>
    </row>
    <row r="230" spans="1:13">
      <c r="A230" s="65" t="s">
        <v>294</v>
      </c>
      <c r="B230" s="66">
        <v>810</v>
      </c>
      <c r="C230" s="66">
        <v>810</v>
      </c>
      <c r="D230" s="66">
        <f t="shared" si="6"/>
        <v>0</v>
      </c>
      <c r="E230" s="69">
        <f t="shared" si="7"/>
        <v>0</v>
      </c>
      <c r="F230" s="70">
        <v>172</v>
      </c>
      <c r="G230" s="70">
        <v>172</v>
      </c>
      <c r="H230" s="70">
        <v>225</v>
      </c>
      <c r="I230" s="67">
        <v>225</v>
      </c>
      <c r="K230" s="65" t="s">
        <v>296</v>
      </c>
      <c r="L230" s="66">
        <v>175</v>
      </c>
      <c r="M230" s="67">
        <v>227</v>
      </c>
    </row>
    <row r="231" spans="1:13">
      <c r="A231" s="65" t="s">
        <v>201</v>
      </c>
      <c r="B231" s="66">
        <v>5175</v>
      </c>
      <c r="C231" s="66">
        <v>5135</v>
      </c>
      <c r="D231" s="66">
        <f t="shared" si="6"/>
        <v>40</v>
      </c>
      <c r="E231" s="69">
        <f t="shared" si="7"/>
        <v>7.7896786757546254E-3</v>
      </c>
      <c r="F231" s="70">
        <v>75</v>
      </c>
      <c r="G231" s="70">
        <v>75</v>
      </c>
      <c r="H231" s="70">
        <v>61</v>
      </c>
      <c r="I231" s="67">
        <v>58</v>
      </c>
      <c r="K231" s="65" t="s">
        <v>211</v>
      </c>
      <c r="L231" s="66">
        <v>165</v>
      </c>
      <c r="M231" s="67">
        <v>228</v>
      </c>
    </row>
    <row r="232" spans="1:13">
      <c r="A232" s="65" t="s">
        <v>306</v>
      </c>
      <c r="B232" s="66">
        <v>415</v>
      </c>
      <c r="C232" s="66">
        <v>415</v>
      </c>
      <c r="D232" s="66">
        <f t="shared" si="6"/>
        <v>0</v>
      </c>
      <c r="E232" s="69">
        <f t="shared" si="7"/>
        <v>0</v>
      </c>
      <c r="F232" s="70">
        <v>202</v>
      </c>
      <c r="G232" s="70">
        <v>202</v>
      </c>
      <c r="H232" s="70">
        <v>226</v>
      </c>
      <c r="I232" s="67">
        <v>226</v>
      </c>
      <c r="K232" s="65" t="s">
        <v>304</v>
      </c>
      <c r="L232" s="66">
        <v>160</v>
      </c>
      <c r="M232" s="67">
        <v>229</v>
      </c>
    </row>
    <row r="233" spans="1:13">
      <c r="A233" s="82" t="s">
        <v>312</v>
      </c>
      <c r="B233" s="83">
        <v>230</v>
      </c>
      <c r="C233" s="83">
        <v>230</v>
      </c>
      <c r="D233" s="83">
        <f t="shared" si="6"/>
        <v>0</v>
      </c>
      <c r="E233" s="84">
        <f t="shared" si="7"/>
        <v>0</v>
      </c>
      <c r="F233" s="85">
        <v>217</v>
      </c>
      <c r="G233" s="85">
        <v>217</v>
      </c>
      <c r="H233" s="85">
        <v>227</v>
      </c>
      <c r="I233" s="86">
        <v>227</v>
      </c>
      <c r="K233" s="65" t="s">
        <v>157</v>
      </c>
      <c r="L233" s="66">
        <v>150</v>
      </c>
      <c r="M233" s="67">
        <v>230</v>
      </c>
    </row>
    <row r="234" spans="1:13">
      <c r="A234" s="65" t="s">
        <v>108</v>
      </c>
      <c r="B234" s="66">
        <v>25540</v>
      </c>
      <c r="C234" s="66">
        <v>25425</v>
      </c>
      <c r="D234" s="66">
        <f t="shared" si="6"/>
        <v>115</v>
      </c>
      <c r="E234" s="69">
        <f t="shared" si="7"/>
        <v>4.5231071779744348E-3</v>
      </c>
      <c r="F234" s="70">
        <v>20</v>
      </c>
      <c r="G234" s="70">
        <v>20</v>
      </c>
      <c r="H234" s="70">
        <v>31</v>
      </c>
      <c r="I234" s="67">
        <v>87</v>
      </c>
      <c r="K234" s="65" t="s">
        <v>231</v>
      </c>
      <c r="L234" s="66">
        <v>140</v>
      </c>
      <c r="M234" s="67">
        <v>231</v>
      </c>
    </row>
    <row r="235" spans="1:13">
      <c r="A235" s="65" t="s">
        <v>310</v>
      </c>
      <c r="B235" s="66">
        <v>255</v>
      </c>
      <c r="C235" s="66">
        <v>255</v>
      </c>
      <c r="D235" s="66">
        <f t="shared" si="6"/>
        <v>0</v>
      </c>
      <c r="E235" s="69">
        <f t="shared" si="7"/>
        <v>0</v>
      </c>
      <c r="F235" s="70">
        <v>214</v>
      </c>
      <c r="G235" s="70">
        <v>214</v>
      </c>
      <c r="H235" s="70">
        <v>228</v>
      </c>
      <c r="I235" s="67">
        <v>228</v>
      </c>
      <c r="K235" s="65" t="s">
        <v>101</v>
      </c>
      <c r="L235" s="66">
        <v>135</v>
      </c>
      <c r="M235" s="67">
        <v>232</v>
      </c>
    </row>
    <row r="236" spans="1:13">
      <c r="A236" s="65" t="s">
        <v>298</v>
      </c>
      <c r="B236" s="66">
        <v>685</v>
      </c>
      <c r="C236" s="66">
        <v>675</v>
      </c>
      <c r="D236" s="66">
        <f t="shared" si="6"/>
        <v>10</v>
      </c>
      <c r="E236" s="69">
        <f t="shared" si="7"/>
        <v>1.4814814814814815E-2</v>
      </c>
      <c r="F236" s="70">
        <v>182</v>
      </c>
      <c r="G236" s="70">
        <v>182</v>
      </c>
      <c r="H236" s="70">
        <v>98</v>
      </c>
      <c r="I236" s="67">
        <v>32</v>
      </c>
      <c r="K236" s="65" t="s">
        <v>308</v>
      </c>
      <c r="L236" s="66">
        <v>135</v>
      </c>
      <c r="M236" s="67">
        <v>233</v>
      </c>
    </row>
    <row r="237" spans="1:13">
      <c r="A237" s="65" t="s">
        <v>307</v>
      </c>
      <c r="B237" s="66">
        <v>405</v>
      </c>
      <c r="C237" s="66">
        <v>415</v>
      </c>
      <c r="D237" s="66">
        <f t="shared" si="6"/>
        <v>-10</v>
      </c>
      <c r="E237" s="69">
        <f t="shared" si="7"/>
        <v>-2.4096385542168676E-2</v>
      </c>
      <c r="F237" s="70">
        <v>203</v>
      </c>
      <c r="G237" s="70">
        <v>203</v>
      </c>
      <c r="H237" s="70">
        <v>237</v>
      </c>
      <c r="I237" s="67">
        <v>242</v>
      </c>
      <c r="K237" s="65" t="s">
        <v>273</v>
      </c>
      <c r="L237" s="66">
        <v>130</v>
      </c>
      <c r="M237" s="67">
        <v>234</v>
      </c>
    </row>
    <row r="238" spans="1:13">
      <c r="A238" s="65" t="s">
        <v>252</v>
      </c>
      <c r="B238" s="66">
        <v>2045</v>
      </c>
      <c r="C238" s="66">
        <v>2030</v>
      </c>
      <c r="D238" s="66">
        <f t="shared" si="6"/>
        <v>15</v>
      </c>
      <c r="E238" s="69">
        <f t="shared" si="7"/>
        <v>7.3891625615763543E-3</v>
      </c>
      <c r="F238" s="70">
        <v>115</v>
      </c>
      <c r="G238" s="70">
        <v>115</v>
      </c>
      <c r="H238" s="70">
        <v>84</v>
      </c>
      <c r="I238" s="67">
        <v>61</v>
      </c>
      <c r="K238" s="65" t="s">
        <v>276</v>
      </c>
      <c r="L238" s="66">
        <v>130</v>
      </c>
      <c r="M238" s="67">
        <v>235</v>
      </c>
    </row>
    <row r="239" spans="1:13">
      <c r="A239" s="65" t="s">
        <v>118</v>
      </c>
      <c r="B239" s="66">
        <v>21980</v>
      </c>
      <c r="C239" s="66">
        <v>21550</v>
      </c>
      <c r="D239" s="66">
        <f t="shared" si="6"/>
        <v>430</v>
      </c>
      <c r="E239" s="69">
        <f t="shared" si="7"/>
        <v>1.9953596287703015E-2</v>
      </c>
      <c r="F239" s="70">
        <v>25</v>
      </c>
      <c r="G239" s="70">
        <v>25</v>
      </c>
      <c r="H239" s="70">
        <v>12</v>
      </c>
      <c r="I239" s="67">
        <v>22</v>
      </c>
      <c r="K239" s="65" t="s">
        <v>313</v>
      </c>
      <c r="L239" s="66">
        <v>70</v>
      </c>
      <c r="M239" s="67">
        <v>236</v>
      </c>
    </row>
    <row r="240" spans="1:13">
      <c r="A240" s="65" t="s">
        <v>199</v>
      </c>
      <c r="B240" s="66">
        <v>5410</v>
      </c>
      <c r="C240" s="66">
        <v>5400</v>
      </c>
      <c r="D240" s="66">
        <f t="shared" si="6"/>
        <v>10</v>
      </c>
      <c r="E240" s="69">
        <f t="shared" si="7"/>
        <v>1.8518518518518519E-3</v>
      </c>
      <c r="F240" s="70">
        <v>74</v>
      </c>
      <c r="G240" s="70">
        <v>74</v>
      </c>
      <c r="H240" s="70">
        <v>99</v>
      </c>
      <c r="I240" s="67">
        <v>113</v>
      </c>
      <c r="K240" s="65" t="s">
        <v>293</v>
      </c>
      <c r="L240" s="66">
        <v>55</v>
      </c>
      <c r="M240" s="67">
        <v>237</v>
      </c>
    </row>
    <row r="241" spans="1:13">
      <c r="A241" s="65" t="s">
        <v>212</v>
      </c>
      <c r="B241" s="66">
        <v>3905</v>
      </c>
      <c r="C241" s="66">
        <v>3895</v>
      </c>
      <c r="D241" s="66">
        <f t="shared" si="6"/>
        <v>10</v>
      </c>
      <c r="E241" s="69">
        <f t="shared" si="7"/>
        <v>2.5673940949935813E-3</v>
      </c>
      <c r="F241" s="70">
        <v>82</v>
      </c>
      <c r="G241" s="70">
        <v>82</v>
      </c>
      <c r="H241" s="70">
        <v>100</v>
      </c>
      <c r="I241" s="67">
        <v>104</v>
      </c>
      <c r="K241" s="65" t="s">
        <v>82</v>
      </c>
      <c r="L241" s="66">
        <v>50</v>
      </c>
      <c r="M241" s="67">
        <v>238</v>
      </c>
    </row>
    <row r="242" spans="1:13">
      <c r="A242" s="65" t="s">
        <v>110</v>
      </c>
      <c r="B242" s="66">
        <v>24455</v>
      </c>
      <c r="C242" s="66">
        <v>24330</v>
      </c>
      <c r="D242" s="66">
        <f t="shared" si="6"/>
        <v>125</v>
      </c>
      <c r="E242" s="69">
        <f t="shared" si="7"/>
        <v>5.1376900945334977E-3</v>
      </c>
      <c r="F242" s="70">
        <v>21</v>
      </c>
      <c r="G242" s="70">
        <v>21</v>
      </c>
      <c r="H242" s="70">
        <v>28</v>
      </c>
      <c r="I242" s="67">
        <v>82</v>
      </c>
      <c r="K242" s="65" t="s">
        <v>208</v>
      </c>
      <c r="L242" s="66">
        <v>40</v>
      </c>
      <c r="M242" s="67">
        <v>239</v>
      </c>
    </row>
    <row r="243" spans="1:13">
      <c r="A243" s="60" t="s">
        <v>295</v>
      </c>
      <c r="B243" s="61">
        <v>720</v>
      </c>
      <c r="C243" s="61">
        <v>715</v>
      </c>
      <c r="D243" s="61">
        <f t="shared" si="6"/>
        <v>5</v>
      </c>
      <c r="E243" s="62">
        <f t="shared" si="7"/>
        <v>6.993006993006993E-3</v>
      </c>
      <c r="F243" s="63">
        <v>176</v>
      </c>
      <c r="G243" s="63">
        <v>176</v>
      </c>
      <c r="H243" s="63">
        <v>124</v>
      </c>
      <c r="I243" s="64">
        <v>68</v>
      </c>
      <c r="K243" s="65" t="s">
        <v>302</v>
      </c>
      <c r="L243" s="66">
        <v>35</v>
      </c>
      <c r="M243" s="67">
        <v>240</v>
      </c>
    </row>
    <row r="244" spans="1:13">
      <c r="A244" s="65" t="s">
        <v>287</v>
      </c>
      <c r="B244" s="66">
        <v>1050</v>
      </c>
      <c r="C244" s="66">
        <v>1030</v>
      </c>
      <c r="D244" s="66">
        <f t="shared" si="6"/>
        <v>20</v>
      </c>
      <c r="E244" s="69">
        <f t="shared" si="7"/>
        <v>1.9417475728155338E-2</v>
      </c>
      <c r="F244" s="70">
        <v>158</v>
      </c>
      <c r="G244" s="70">
        <v>159</v>
      </c>
      <c r="H244" s="70">
        <v>75</v>
      </c>
      <c r="I244" s="67">
        <v>23</v>
      </c>
      <c r="K244" s="65" t="s">
        <v>258</v>
      </c>
      <c r="L244" s="66">
        <v>20</v>
      </c>
      <c r="M244" s="67">
        <v>241</v>
      </c>
    </row>
    <row r="245" spans="1:13" ht="15.75" thickBot="1">
      <c r="A245" s="87" t="s">
        <v>286</v>
      </c>
      <c r="B245" s="88">
        <v>1060</v>
      </c>
      <c r="C245" s="88">
        <v>1060</v>
      </c>
      <c r="D245" s="88">
        <f t="shared" si="6"/>
        <v>0</v>
      </c>
      <c r="E245" s="89">
        <f t="shared" si="7"/>
        <v>0</v>
      </c>
      <c r="F245" s="90">
        <v>157</v>
      </c>
      <c r="G245" s="90">
        <v>157</v>
      </c>
      <c r="H245" s="90">
        <v>229</v>
      </c>
      <c r="I245" s="91">
        <v>229</v>
      </c>
      <c r="K245" s="87" t="s">
        <v>213</v>
      </c>
      <c r="L245" s="88">
        <v>2</v>
      </c>
      <c r="M245" s="91">
        <v>242</v>
      </c>
    </row>
    <row r="246" spans="1:13">
      <c r="A246" s="92"/>
      <c r="B246" s="93"/>
      <c r="C246" s="93"/>
      <c r="D246" s="93"/>
      <c r="E246" s="94"/>
      <c r="F246" s="95"/>
      <c r="G246" s="95"/>
      <c r="H246" s="95"/>
      <c r="I246" s="95"/>
      <c r="K246" s="96"/>
      <c r="L246" s="97"/>
      <c r="M246" s="98"/>
    </row>
    <row r="247" spans="1:13">
      <c r="A247" s="99" t="s">
        <v>314</v>
      </c>
    </row>
    <row r="248" spans="1:13">
      <c r="A248" s="99" t="s">
        <v>315</v>
      </c>
    </row>
    <row r="249" spans="1:13">
      <c r="A249" s="100" t="s">
        <v>316</v>
      </c>
    </row>
  </sheetData>
  <mergeCells count="4">
    <mergeCell ref="A2:E2"/>
    <mergeCell ref="F2:I2"/>
    <mergeCell ref="K2:M2"/>
    <mergeCell ref="A1:B1"/>
  </mergeCells>
  <hyperlinks>
    <hyperlink ref="A1:B1" location="Index!A1" display="Return to Index (Table of Contents)"/>
  </hyperlink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53"/>
  <sheetViews>
    <sheetView workbookViewId="0">
      <selection activeCell="B7" sqref="B7:B9"/>
    </sheetView>
  </sheetViews>
  <sheetFormatPr defaultRowHeight="15"/>
  <cols>
    <col min="1" max="4" width="15.5703125" style="101" customWidth="1"/>
    <col min="5" max="5" width="13.7109375" style="101" customWidth="1"/>
    <col min="6" max="16" width="12.7109375" style="101" customWidth="1"/>
    <col min="17" max="19" width="11.28515625" style="101" customWidth="1"/>
    <col min="20" max="22" width="9.140625" style="101"/>
    <col min="23" max="23" width="16.5703125" style="101" customWidth="1"/>
    <col min="24" max="25" width="10.5703125" style="101" bestFit="1" customWidth="1"/>
    <col min="26" max="26" width="12" style="101" customWidth="1"/>
    <col min="27" max="27" width="11.42578125" style="101" customWidth="1"/>
    <col min="28" max="28" width="11.140625" style="101" customWidth="1"/>
    <col min="29" max="16384" width="9.140625" style="101"/>
  </cols>
  <sheetData>
    <row r="1" spans="1:28">
      <c r="A1" s="437" t="s">
        <v>486</v>
      </c>
      <c r="B1" s="437"/>
    </row>
    <row r="2" spans="1:28" ht="32.25" customHeight="1" thickBot="1">
      <c r="A2" s="446" t="s">
        <v>317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</row>
    <row r="3" spans="1:28" ht="15" customHeight="1" thickBot="1">
      <c r="A3" s="447" t="s">
        <v>318</v>
      </c>
      <c r="B3" s="449" t="s">
        <v>319</v>
      </c>
      <c r="C3" s="450"/>
      <c r="D3" s="450"/>
      <c r="E3" s="450"/>
      <c r="F3" s="450"/>
      <c r="G3" s="443" t="s">
        <v>434</v>
      </c>
      <c r="H3" s="444"/>
      <c r="I3" s="444"/>
      <c r="J3" s="444"/>
      <c r="K3" s="444"/>
      <c r="L3" s="444"/>
      <c r="M3" s="444"/>
      <c r="N3" s="444"/>
      <c r="O3" s="444"/>
      <c r="P3" s="445"/>
      <c r="Q3" s="451" t="s">
        <v>320</v>
      </c>
      <c r="R3" s="452"/>
      <c r="S3" s="453"/>
    </row>
    <row r="4" spans="1:28">
      <c r="A4" s="448"/>
      <c r="B4" s="102">
        <v>2014</v>
      </c>
      <c r="C4" s="102">
        <v>2013</v>
      </c>
      <c r="D4" s="102">
        <v>2012</v>
      </c>
      <c r="E4" s="102">
        <v>2011</v>
      </c>
      <c r="F4" s="103" t="s">
        <v>321</v>
      </c>
      <c r="G4" s="170">
        <v>2009</v>
      </c>
      <c r="H4" s="171">
        <v>2008</v>
      </c>
      <c r="I4" s="171">
        <v>2007</v>
      </c>
      <c r="J4" s="171">
        <v>2006</v>
      </c>
      <c r="K4" s="171">
        <v>2005</v>
      </c>
      <c r="L4" s="171">
        <v>2004</v>
      </c>
      <c r="M4" s="171">
        <v>2003</v>
      </c>
      <c r="N4" s="171">
        <v>2002</v>
      </c>
      <c r="O4" s="171">
        <v>2001</v>
      </c>
      <c r="P4" s="172">
        <v>2000</v>
      </c>
      <c r="Q4" s="104">
        <v>2010</v>
      </c>
      <c r="R4" s="105" t="s">
        <v>322</v>
      </c>
      <c r="S4" s="106" t="s">
        <v>323</v>
      </c>
    </row>
    <row r="5" spans="1:28" ht="15.75" thickBot="1">
      <c r="A5" s="107" t="s">
        <v>324</v>
      </c>
      <c r="B5" s="108">
        <v>3962710</v>
      </c>
      <c r="C5" s="109">
        <v>3919020</v>
      </c>
      <c r="D5" s="109">
        <v>3883735</v>
      </c>
      <c r="E5" s="109">
        <v>3857625</v>
      </c>
      <c r="F5" s="110">
        <v>3837300</v>
      </c>
      <c r="G5" s="173">
        <v>3815775.3637405797</v>
      </c>
      <c r="H5" s="174">
        <v>3784182.217238965</v>
      </c>
      <c r="I5" s="174">
        <v>3739359.0707373507</v>
      </c>
      <c r="J5" s="174">
        <v>3685205.924235736</v>
      </c>
      <c r="K5" s="174">
        <v>3626937.7777341213</v>
      </c>
      <c r="L5" s="174">
        <v>3578894.6312325071</v>
      </c>
      <c r="M5" s="174">
        <v>3538591.4847308914</v>
      </c>
      <c r="N5" s="174">
        <v>3502588.3382292776</v>
      </c>
      <c r="O5" s="174">
        <v>3470385.1917276629</v>
      </c>
      <c r="P5" s="175">
        <v>3431085.3162129605</v>
      </c>
      <c r="Q5" s="111">
        <v>3831074</v>
      </c>
      <c r="R5" s="109">
        <v>3421399</v>
      </c>
      <c r="S5" s="110">
        <v>2842321</v>
      </c>
    </row>
    <row r="6" spans="1:28" ht="15.75" thickBot="1">
      <c r="A6" s="112" t="s">
        <v>325</v>
      </c>
      <c r="B6" s="113">
        <f>SUM(B7:B9)</f>
        <v>255335</v>
      </c>
      <c r="C6" s="113">
        <f>SUM(C7:C9)</f>
        <v>252950</v>
      </c>
      <c r="D6" s="113">
        <f>SUM(D7:D9)</f>
        <v>251115</v>
      </c>
      <c r="E6" s="113">
        <f>SUM(E7:E9)</f>
        <v>249490</v>
      </c>
      <c r="F6" s="114">
        <f>SUM(F7:F9)</f>
        <v>248710</v>
      </c>
      <c r="G6" s="179">
        <v>247579.43524126479</v>
      </c>
      <c r="H6" s="180">
        <v>245761.30794894157</v>
      </c>
      <c r="I6" s="180">
        <v>243443.18149259337</v>
      </c>
      <c r="J6" s="180">
        <v>240540.05470245302</v>
      </c>
      <c r="K6" s="180">
        <v>237486.92774637259</v>
      </c>
      <c r="L6" s="180">
        <v>235048.80017751566</v>
      </c>
      <c r="M6" s="180">
        <v>232400.67110546719</v>
      </c>
      <c r="N6" s="180">
        <v>230052.54205216846</v>
      </c>
      <c r="O6" s="180">
        <v>228054.41305064323</v>
      </c>
      <c r="P6" s="181">
        <v>226245.79573796978</v>
      </c>
      <c r="Q6" s="112">
        <f>SUM(Q7:Q9)</f>
        <v>248285</v>
      </c>
      <c r="R6" s="113">
        <f>SUM(R7:R9)</f>
        <v>225701</v>
      </c>
      <c r="S6" s="114">
        <f>SUM(S7:S9)</f>
        <v>200927</v>
      </c>
    </row>
    <row r="7" spans="1:28">
      <c r="A7" s="115" t="s">
        <v>326</v>
      </c>
      <c r="B7" s="116">
        <v>88740</v>
      </c>
      <c r="C7" s="116">
        <v>87725</v>
      </c>
      <c r="D7" s="116">
        <v>86785</v>
      </c>
      <c r="E7" s="116">
        <v>85995</v>
      </c>
      <c r="F7" s="117">
        <v>85735</v>
      </c>
      <c r="G7" s="176">
        <v>85420.152928355266</v>
      </c>
      <c r="H7" s="177">
        <v>84950.370971033364</v>
      </c>
      <c r="I7" s="177">
        <v>84265.58908368033</v>
      </c>
      <c r="J7" s="177">
        <v>83225.806634813722</v>
      </c>
      <c r="K7" s="177">
        <v>82071.024019578224</v>
      </c>
      <c r="L7" s="177">
        <v>81121.24124711231</v>
      </c>
      <c r="M7" s="177">
        <v>80006.457904211347</v>
      </c>
      <c r="N7" s="177">
        <v>79541.675271891145</v>
      </c>
      <c r="O7" s="177">
        <v>78776.892129035012</v>
      </c>
      <c r="P7" s="178">
        <v>78333.700617494251</v>
      </c>
      <c r="Q7" s="118">
        <v>85579</v>
      </c>
      <c r="R7" s="116">
        <v>78153</v>
      </c>
      <c r="S7" s="117">
        <v>70811</v>
      </c>
    </row>
    <row r="8" spans="1:28">
      <c r="A8" s="119" t="s">
        <v>327</v>
      </c>
      <c r="B8" s="120">
        <v>46890</v>
      </c>
      <c r="C8" s="120">
        <v>46560</v>
      </c>
      <c r="D8" s="120">
        <v>46295</v>
      </c>
      <c r="E8" s="120">
        <v>46155</v>
      </c>
      <c r="F8" s="121">
        <v>46135</v>
      </c>
      <c r="G8" s="122">
        <v>46045.321674439991</v>
      </c>
      <c r="H8" s="120">
        <v>45920.910891001222</v>
      </c>
      <c r="I8" s="120">
        <v>45696.500105865613</v>
      </c>
      <c r="J8" s="120">
        <v>45447.089327448535</v>
      </c>
      <c r="K8" s="120">
        <v>45192.678370362919</v>
      </c>
      <c r="L8" s="120">
        <v>45048.267062620114</v>
      </c>
      <c r="M8" s="120">
        <v>45508.856132944071</v>
      </c>
      <c r="N8" s="120">
        <v>45069.443517794083</v>
      </c>
      <c r="O8" s="120">
        <v>44880.031013326683</v>
      </c>
      <c r="P8" s="121">
        <v>44519.022705015457</v>
      </c>
      <c r="Q8" s="122">
        <v>46034</v>
      </c>
      <c r="R8" s="120">
        <v>44479</v>
      </c>
      <c r="S8" s="121">
        <v>38889</v>
      </c>
    </row>
    <row r="9" spans="1:28" ht="15.75" thickBot="1">
      <c r="A9" s="123" t="s">
        <v>328</v>
      </c>
      <c r="B9" s="124">
        <v>119705</v>
      </c>
      <c r="C9" s="124">
        <v>118665</v>
      </c>
      <c r="D9" s="124">
        <v>118035</v>
      </c>
      <c r="E9" s="124">
        <v>117340</v>
      </c>
      <c r="F9" s="125">
        <v>116840</v>
      </c>
      <c r="G9" s="124">
        <v>116113.96063846952</v>
      </c>
      <c r="H9" s="124">
        <v>114890.02608690699</v>
      </c>
      <c r="I9" s="124">
        <v>113481.09230304742</v>
      </c>
      <c r="J9" s="124">
        <v>111867.15874019076</v>
      </c>
      <c r="K9" s="124">
        <v>110223.22535643146</v>
      </c>
      <c r="L9" s="124">
        <v>108879.29186778322</v>
      </c>
      <c r="M9" s="124">
        <v>106885.35706831179</v>
      </c>
      <c r="N9" s="124">
        <v>105441.42326248322</v>
      </c>
      <c r="O9" s="124">
        <v>104397.48990828152</v>
      </c>
      <c r="P9" s="125">
        <v>103393.07241546008</v>
      </c>
      <c r="Q9" s="126">
        <v>116672</v>
      </c>
      <c r="R9" s="124">
        <v>103069</v>
      </c>
      <c r="S9" s="125">
        <v>91227</v>
      </c>
    </row>
    <row r="10" spans="1:28" ht="15.75" thickTop="1">
      <c r="A10" s="127" t="s">
        <v>72</v>
      </c>
      <c r="B10" s="128">
        <v>845</v>
      </c>
      <c r="C10" s="128">
        <v>845</v>
      </c>
      <c r="D10" s="128">
        <v>845</v>
      </c>
      <c r="E10" s="128">
        <v>840</v>
      </c>
      <c r="F10" s="129">
        <v>840</v>
      </c>
      <c r="G10" s="134">
        <v>817.19167579408543</v>
      </c>
      <c r="H10" s="132">
        <v>786.80832420591457</v>
      </c>
      <c r="I10" s="132">
        <v>756.3417305585981</v>
      </c>
      <c r="J10" s="132">
        <v>725.95837897042713</v>
      </c>
      <c r="K10" s="132">
        <v>695.57502738225628</v>
      </c>
      <c r="L10" s="132">
        <v>665.19167579408543</v>
      </c>
      <c r="M10" s="132">
        <v>634.72508214676895</v>
      </c>
      <c r="N10" s="132">
        <v>604.3417305585981</v>
      </c>
      <c r="O10" s="132">
        <v>573.95837897042713</v>
      </c>
      <c r="P10" s="133">
        <v>535</v>
      </c>
      <c r="Q10" s="130">
        <v>840</v>
      </c>
      <c r="R10" s="128">
        <v>536</v>
      </c>
      <c r="S10" s="129">
        <v>554</v>
      </c>
    </row>
    <row r="11" spans="1:28">
      <c r="A11" s="131" t="s">
        <v>78</v>
      </c>
      <c r="B11" s="132">
        <v>51270</v>
      </c>
      <c r="C11" s="132">
        <v>50720</v>
      </c>
      <c r="D11" s="132">
        <v>50710</v>
      </c>
      <c r="E11" s="132">
        <v>50520</v>
      </c>
      <c r="F11" s="133">
        <v>50325</v>
      </c>
      <c r="G11" s="134">
        <v>49459.795180722896</v>
      </c>
      <c r="H11" s="132">
        <v>48529.704819277104</v>
      </c>
      <c r="I11" s="132">
        <v>47597.066265060246</v>
      </c>
      <c r="J11" s="132">
        <v>46666.975903614453</v>
      </c>
      <c r="K11" s="132">
        <v>45736.885542168675</v>
      </c>
      <c r="L11" s="132">
        <v>44806.795180722896</v>
      </c>
      <c r="M11" s="132">
        <v>43874.156626506025</v>
      </c>
      <c r="N11" s="132">
        <v>42944.066265060239</v>
      </c>
      <c r="O11" s="132">
        <v>42013.975903614461</v>
      </c>
      <c r="P11" s="133">
        <v>41145</v>
      </c>
      <c r="Q11" s="134">
        <v>50158</v>
      </c>
      <c r="R11" s="132">
        <v>40852</v>
      </c>
      <c r="S11" s="133">
        <v>29540</v>
      </c>
      <c r="W11"/>
      <c r="X11"/>
      <c r="Y11"/>
      <c r="Z11"/>
      <c r="AA11"/>
      <c r="AB11"/>
    </row>
    <row r="12" spans="1:28" ht="15" customHeight="1">
      <c r="A12" s="135" t="s">
        <v>113</v>
      </c>
      <c r="B12" s="132">
        <v>1680</v>
      </c>
      <c r="C12" s="132">
        <v>1670</v>
      </c>
      <c r="D12" s="132">
        <v>1670</v>
      </c>
      <c r="E12" s="132">
        <v>1670</v>
      </c>
      <c r="F12" s="133">
        <v>1670</v>
      </c>
      <c r="G12" s="134">
        <v>1651.5690032858706</v>
      </c>
      <c r="H12" s="132">
        <v>1629.6809967141294</v>
      </c>
      <c r="I12" s="132">
        <v>1607.7330230010953</v>
      </c>
      <c r="J12" s="132">
        <v>1585.8450164293538</v>
      </c>
      <c r="K12" s="132">
        <v>1563.9570098576123</v>
      </c>
      <c r="L12" s="132">
        <v>1542.0690032858708</v>
      </c>
      <c r="M12" s="132">
        <v>1520.1210295728367</v>
      </c>
      <c r="N12" s="132">
        <v>1498.2330230010953</v>
      </c>
      <c r="O12" s="132">
        <v>1476.3450164293538</v>
      </c>
      <c r="P12" s="133">
        <v>1455</v>
      </c>
      <c r="Q12" s="134">
        <v>1668</v>
      </c>
      <c r="R12" s="132">
        <v>1449</v>
      </c>
      <c r="S12" s="133">
        <v>1281</v>
      </c>
      <c r="W12"/>
      <c r="X12"/>
      <c r="Y12"/>
      <c r="Z12"/>
      <c r="AA12"/>
      <c r="AB12"/>
    </row>
    <row r="13" spans="1:28" ht="18.75" customHeight="1">
      <c r="A13" s="135" t="s">
        <v>91</v>
      </c>
      <c r="B13" s="132">
        <v>56535</v>
      </c>
      <c r="C13" s="132">
        <v>55345</v>
      </c>
      <c r="D13" s="132">
        <v>55055</v>
      </c>
      <c r="E13" s="132">
        <v>54520</v>
      </c>
      <c r="F13" s="133">
        <v>54460</v>
      </c>
      <c r="G13" s="134">
        <v>54076.359255202631</v>
      </c>
      <c r="H13" s="132">
        <v>53562.640744797369</v>
      </c>
      <c r="I13" s="132">
        <v>53047.514786418404</v>
      </c>
      <c r="J13" s="132">
        <v>52533.796276013141</v>
      </c>
      <c r="K13" s="132">
        <v>52020.077765607886</v>
      </c>
      <c r="L13" s="132">
        <v>51506.359255202631</v>
      </c>
      <c r="M13" s="132">
        <v>50991.233296823659</v>
      </c>
      <c r="N13" s="132">
        <v>50477.514786418404</v>
      </c>
      <c r="O13" s="132">
        <v>49963.796276013141</v>
      </c>
      <c r="P13" s="133">
        <v>49440</v>
      </c>
      <c r="Q13" s="134">
        <v>54462</v>
      </c>
      <c r="R13" s="132">
        <v>49322</v>
      </c>
      <c r="S13" s="133">
        <v>44757</v>
      </c>
      <c r="W13"/>
      <c r="X13"/>
      <c r="Y13"/>
      <c r="Z13"/>
      <c r="AA13"/>
      <c r="AB13"/>
    </row>
    <row r="14" spans="1:28">
      <c r="A14" s="135" t="s">
        <v>159</v>
      </c>
      <c r="B14" s="132">
        <v>1410</v>
      </c>
      <c r="C14" s="132">
        <v>1405</v>
      </c>
      <c r="D14" s="132">
        <v>1400</v>
      </c>
      <c r="E14" s="132">
        <v>1400</v>
      </c>
      <c r="F14" s="133">
        <v>1400</v>
      </c>
      <c r="G14" s="134">
        <v>1381.1938663745893</v>
      </c>
      <c r="H14" s="132">
        <v>1358.8061336254107</v>
      </c>
      <c r="I14" s="132">
        <v>1336.3570646221249</v>
      </c>
      <c r="J14" s="132">
        <v>1313.9693318729462</v>
      </c>
      <c r="K14" s="132">
        <v>1291.5815991237678</v>
      </c>
      <c r="L14" s="132">
        <v>1269.1938663745891</v>
      </c>
      <c r="M14" s="132">
        <v>1246.7447973713033</v>
      </c>
      <c r="N14" s="132">
        <v>1224.3570646221249</v>
      </c>
      <c r="O14" s="132">
        <v>1201.9693318729462</v>
      </c>
      <c r="P14" s="133">
        <v>1180</v>
      </c>
      <c r="Q14" s="134">
        <v>1398</v>
      </c>
      <c r="R14" s="132">
        <v>1174</v>
      </c>
      <c r="S14" s="133">
        <v>870</v>
      </c>
      <c r="W14"/>
      <c r="X14"/>
      <c r="Y14"/>
      <c r="Z14"/>
      <c r="AA14"/>
      <c r="AB14"/>
    </row>
    <row r="15" spans="1:28">
      <c r="A15" s="135" t="s">
        <v>218</v>
      </c>
      <c r="B15" s="132">
        <v>915</v>
      </c>
      <c r="C15" s="132">
        <v>915</v>
      </c>
      <c r="D15" s="132">
        <v>915</v>
      </c>
      <c r="E15" s="132">
        <v>915</v>
      </c>
      <c r="F15" s="133">
        <v>910</v>
      </c>
      <c r="G15" s="134">
        <v>890.49507119386647</v>
      </c>
      <c r="H15" s="132">
        <v>872.50492880613353</v>
      </c>
      <c r="I15" s="132">
        <v>854.46549835706469</v>
      </c>
      <c r="J15" s="132">
        <v>836.47535596933187</v>
      </c>
      <c r="K15" s="132">
        <v>818.48521358159917</v>
      </c>
      <c r="L15" s="132">
        <v>800.49507119386635</v>
      </c>
      <c r="M15" s="132">
        <v>782.45564074479739</v>
      </c>
      <c r="N15" s="132">
        <v>764.46549835706469</v>
      </c>
      <c r="O15" s="132">
        <v>746.47535596933187</v>
      </c>
      <c r="P15" s="133">
        <v>725</v>
      </c>
      <c r="Q15" s="134">
        <v>904</v>
      </c>
      <c r="R15" s="132">
        <v>724</v>
      </c>
      <c r="S15" s="133">
        <v>667</v>
      </c>
      <c r="W15"/>
      <c r="X15"/>
      <c r="Y15"/>
      <c r="Z15"/>
      <c r="AA15"/>
      <c r="AB15"/>
    </row>
    <row r="16" spans="1:28">
      <c r="A16" s="135" t="s">
        <v>217</v>
      </c>
      <c r="B16" s="132">
        <v>3635</v>
      </c>
      <c r="C16" s="132">
        <v>3630</v>
      </c>
      <c r="D16" s="132">
        <v>3630</v>
      </c>
      <c r="E16" s="132">
        <v>3585</v>
      </c>
      <c r="F16" s="133">
        <v>3565</v>
      </c>
      <c r="G16" s="134">
        <v>3509.0788608981379</v>
      </c>
      <c r="H16" s="132">
        <v>3431.9211391018621</v>
      </c>
      <c r="I16" s="132">
        <v>3354.5520262869659</v>
      </c>
      <c r="J16" s="132">
        <v>3277.39430449069</v>
      </c>
      <c r="K16" s="132">
        <v>3200.2365826944142</v>
      </c>
      <c r="L16" s="132">
        <v>3123.0788608981379</v>
      </c>
      <c r="M16" s="132">
        <v>3045.7097480832417</v>
      </c>
      <c r="N16" s="132">
        <v>2968.5520262869659</v>
      </c>
      <c r="O16" s="132">
        <v>2891.39430449069</v>
      </c>
      <c r="P16" s="133">
        <v>2820</v>
      </c>
      <c r="Q16" s="134">
        <v>3567</v>
      </c>
      <c r="R16" s="132">
        <v>2795</v>
      </c>
      <c r="S16" s="133">
        <v>1939</v>
      </c>
      <c r="W16"/>
      <c r="X16"/>
      <c r="Y16"/>
      <c r="Z16"/>
      <c r="AA16"/>
      <c r="AB16"/>
    </row>
    <row r="17" spans="1:28">
      <c r="A17" s="135" t="s">
        <v>139</v>
      </c>
      <c r="B17" s="132">
        <v>15740</v>
      </c>
      <c r="C17" s="132">
        <v>15690</v>
      </c>
      <c r="D17" s="132">
        <v>15660</v>
      </c>
      <c r="E17" s="132">
        <v>15565</v>
      </c>
      <c r="F17" s="133">
        <v>15525</v>
      </c>
      <c r="G17" s="134">
        <v>15325.329682365827</v>
      </c>
      <c r="H17" s="132">
        <v>15068.670317634173</v>
      </c>
      <c r="I17" s="132">
        <v>14811.307776560789</v>
      </c>
      <c r="J17" s="132">
        <v>14554.648411829134</v>
      </c>
      <c r="K17" s="132">
        <v>14297.989047097482</v>
      </c>
      <c r="L17" s="132">
        <v>14041.329682365827</v>
      </c>
      <c r="M17" s="132">
        <v>13783.967141292442</v>
      </c>
      <c r="N17" s="132">
        <v>13527.307776560789</v>
      </c>
      <c r="O17" s="132">
        <v>13270.648411829136</v>
      </c>
      <c r="P17" s="133">
        <v>13010</v>
      </c>
      <c r="Q17" s="134">
        <v>15518</v>
      </c>
      <c r="R17" s="132">
        <v>12950</v>
      </c>
      <c r="S17" s="133">
        <v>10950</v>
      </c>
      <c r="W17"/>
      <c r="X17"/>
      <c r="Y17"/>
      <c r="Z17"/>
      <c r="AA17"/>
      <c r="AB17"/>
    </row>
    <row r="18" spans="1:28">
      <c r="A18" s="135" t="s">
        <v>178</v>
      </c>
      <c r="B18" s="132">
        <v>8400</v>
      </c>
      <c r="C18" s="132">
        <v>8380</v>
      </c>
      <c r="D18" s="132">
        <v>7965</v>
      </c>
      <c r="E18" s="132">
        <v>7960</v>
      </c>
      <c r="F18" s="133">
        <v>7935</v>
      </c>
      <c r="G18" s="134">
        <v>7893.0115005476446</v>
      </c>
      <c r="H18" s="132">
        <v>7843.7384994523545</v>
      </c>
      <c r="I18" s="132">
        <v>7794.3305038335156</v>
      </c>
      <c r="J18" s="132">
        <v>7745.0575027382256</v>
      </c>
      <c r="K18" s="132">
        <v>7695.7845016429364</v>
      </c>
      <c r="L18" s="132">
        <v>7646.5115005476455</v>
      </c>
      <c r="M18" s="132">
        <v>7597.1035049288057</v>
      </c>
      <c r="N18" s="132">
        <v>7547.8305038335156</v>
      </c>
      <c r="O18" s="132">
        <v>7498.5575027382256</v>
      </c>
      <c r="P18" s="133">
        <v>7480</v>
      </c>
      <c r="Q18" s="134">
        <v>7930</v>
      </c>
      <c r="R18" s="132">
        <v>7437</v>
      </c>
      <c r="S18" s="133">
        <v>5903</v>
      </c>
      <c r="W18"/>
      <c r="X18"/>
      <c r="Y18"/>
      <c r="Z18"/>
      <c r="AA18"/>
      <c r="AB18"/>
    </row>
    <row r="19" spans="1:28" ht="15" customHeight="1">
      <c r="A19" s="136" t="s">
        <v>329</v>
      </c>
      <c r="B19" s="137">
        <v>1160</v>
      </c>
      <c r="C19" s="137">
        <v>1160</v>
      </c>
      <c r="D19" s="137">
        <v>1160</v>
      </c>
      <c r="E19" s="137">
        <v>1160</v>
      </c>
      <c r="F19" s="138">
        <v>1160</v>
      </c>
      <c r="G19" s="139">
        <v>1149.5208105147865</v>
      </c>
      <c r="H19" s="137">
        <v>1134.2291894852135</v>
      </c>
      <c r="I19" s="137">
        <v>1118.895673603505</v>
      </c>
      <c r="J19" s="137">
        <v>1103.604052573932</v>
      </c>
      <c r="K19" s="137">
        <v>1088.3124315443592</v>
      </c>
      <c r="L19" s="137">
        <v>1073.0208105147865</v>
      </c>
      <c r="M19" s="137">
        <v>1057.6872946330777</v>
      </c>
      <c r="N19" s="137">
        <v>1042.395673603505</v>
      </c>
      <c r="O19" s="137">
        <v>1027.1040525739322</v>
      </c>
      <c r="P19" s="138">
        <v>1010</v>
      </c>
      <c r="Q19" s="139">
        <v>1161</v>
      </c>
      <c r="R19" s="137">
        <v>1008</v>
      </c>
      <c r="S19" s="138">
        <v>938</v>
      </c>
      <c r="W19"/>
      <c r="X19"/>
      <c r="Y19"/>
      <c r="Z19"/>
      <c r="AA19"/>
      <c r="AB19"/>
    </row>
    <row r="20" spans="1:28">
      <c r="A20" s="135" t="s">
        <v>271</v>
      </c>
      <c r="B20" s="132">
        <v>1505</v>
      </c>
      <c r="C20" s="132">
        <v>1430</v>
      </c>
      <c r="D20" s="132">
        <v>1375</v>
      </c>
      <c r="E20" s="132">
        <v>1375</v>
      </c>
      <c r="F20" s="133">
        <v>1345</v>
      </c>
      <c r="G20" s="134">
        <v>1278.1314348302301</v>
      </c>
      <c r="H20" s="132">
        <v>1210.3685651697699</v>
      </c>
      <c r="I20" s="132">
        <v>1142.42004381161</v>
      </c>
      <c r="J20" s="132">
        <v>1074.65717415115</v>
      </c>
      <c r="K20" s="132">
        <v>1006.89430449069</v>
      </c>
      <c r="L20" s="132">
        <v>939.13143483023009</v>
      </c>
      <c r="M20" s="132">
        <v>871.18291347207003</v>
      </c>
      <c r="N20" s="132">
        <v>803.42004381161019</v>
      </c>
      <c r="O20" s="132">
        <v>735.65717415115012</v>
      </c>
      <c r="P20" s="133">
        <v>650</v>
      </c>
      <c r="Q20" s="134">
        <v>1329</v>
      </c>
      <c r="R20" s="132">
        <v>651</v>
      </c>
      <c r="S20" s="133">
        <v>715</v>
      </c>
      <c r="W20"/>
      <c r="X20"/>
      <c r="Y20"/>
      <c r="Z20"/>
      <c r="AA20"/>
      <c r="AB20"/>
    </row>
    <row r="21" spans="1:28">
      <c r="A21" s="135" t="s">
        <v>275</v>
      </c>
      <c r="B21" s="132">
        <v>620</v>
      </c>
      <c r="C21" s="132">
        <v>620</v>
      </c>
      <c r="D21" s="132">
        <v>615</v>
      </c>
      <c r="E21" s="132">
        <v>615</v>
      </c>
      <c r="F21" s="133">
        <v>615</v>
      </c>
      <c r="G21" s="134">
        <v>616.24972617743708</v>
      </c>
      <c r="H21" s="132">
        <v>615.25027382256292</v>
      </c>
      <c r="I21" s="132">
        <v>614.24808324205912</v>
      </c>
      <c r="J21" s="132">
        <v>613.24863088718507</v>
      </c>
      <c r="K21" s="132">
        <v>612.24917853231113</v>
      </c>
      <c r="L21" s="132">
        <v>611.24972617743697</v>
      </c>
      <c r="M21" s="132">
        <v>610.24753559693318</v>
      </c>
      <c r="N21" s="132">
        <v>609.24808324205912</v>
      </c>
      <c r="O21" s="132">
        <v>608.24863088718507</v>
      </c>
      <c r="P21" s="133">
        <v>610</v>
      </c>
      <c r="Q21" s="134">
        <v>617</v>
      </c>
      <c r="R21" s="132">
        <v>607</v>
      </c>
      <c r="S21" s="133">
        <v>448</v>
      </c>
      <c r="W21"/>
      <c r="X21"/>
      <c r="Y21"/>
      <c r="Z21"/>
      <c r="AA21"/>
      <c r="AB21"/>
    </row>
    <row r="22" spans="1:28">
      <c r="A22" s="135" t="s">
        <v>155</v>
      </c>
      <c r="B22" s="132">
        <v>10095</v>
      </c>
      <c r="C22" s="132">
        <v>10160</v>
      </c>
      <c r="D22" s="132">
        <v>10150</v>
      </c>
      <c r="E22" s="132">
        <v>10065</v>
      </c>
      <c r="F22" s="133">
        <v>10030</v>
      </c>
      <c r="G22" s="134">
        <v>9954.712486308872</v>
      </c>
      <c r="H22" s="132">
        <v>9909.037513691128</v>
      </c>
      <c r="I22" s="132">
        <v>9863.2374041621024</v>
      </c>
      <c r="J22" s="132">
        <v>9817.5624315443583</v>
      </c>
      <c r="K22" s="132">
        <v>9771.8874589266161</v>
      </c>
      <c r="L22" s="132">
        <v>9726.212486308872</v>
      </c>
      <c r="M22" s="132">
        <v>9680.4123767798465</v>
      </c>
      <c r="N22" s="132">
        <v>9634.7374041621042</v>
      </c>
      <c r="O22" s="132">
        <v>9589.0624315443583</v>
      </c>
      <c r="P22" s="133">
        <v>9565</v>
      </c>
      <c r="Q22" s="134">
        <v>9989</v>
      </c>
      <c r="R22" s="132">
        <v>9532</v>
      </c>
      <c r="S22" s="133">
        <v>8437</v>
      </c>
      <c r="W22"/>
      <c r="X22"/>
      <c r="Y22"/>
      <c r="Z22"/>
      <c r="AA22"/>
      <c r="AB22"/>
    </row>
    <row r="23" spans="1:28">
      <c r="A23" s="135" t="s">
        <v>207</v>
      </c>
      <c r="B23" s="132">
        <v>4630</v>
      </c>
      <c r="C23" s="132">
        <v>4625</v>
      </c>
      <c r="D23" s="132">
        <v>4620</v>
      </c>
      <c r="E23" s="132">
        <v>4610</v>
      </c>
      <c r="F23" s="133">
        <v>4590</v>
      </c>
      <c r="G23" s="134">
        <v>4528.0295728368019</v>
      </c>
      <c r="H23" s="132">
        <v>4453.4704271631981</v>
      </c>
      <c r="I23" s="132">
        <v>4378.7070098576123</v>
      </c>
      <c r="J23" s="132">
        <v>4304.1478641840085</v>
      </c>
      <c r="K23" s="132">
        <v>4229.5887185104057</v>
      </c>
      <c r="L23" s="132">
        <v>4155.0295728368019</v>
      </c>
      <c r="M23" s="132">
        <v>4080.2661555312156</v>
      </c>
      <c r="N23" s="132">
        <v>4005.7070098576123</v>
      </c>
      <c r="O23" s="132">
        <v>3931.147864184009</v>
      </c>
      <c r="P23" s="133">
        <v>3880</v>
      </c>
      <c r="Q23" s="134">
        <v>4584</v>
      </c>
      <c r="R23" s="132">
        <v>3838</v>
      </c>
      <c r="S23" s="133">
        <v>2983</v>
      </c>
      <c r="W23"/>
      <c r="X23"/>
      <c r="Y23"/>
      <c r="Z23"/>
      <c r="AA23"/>
      <c r="AB23"/>
    </row>
    <row r="24" spans="1:28">
      <c r="A24" s="135" t="s">
        <v>292</v>
      </c>
      <c r="B24" s="132">
        <v>830</v>
      </c>
      <c r="C24" s="132">
        <v>830</v>
      </c>
      <c r="D24" s="132">
        <v>830</v>
      </c>
      <c r="E24" s="132">
        <v>840</v>
      </c>
      <c r="F24" s="133">
        <v>840</v>
      </c>
      <c r="G24" s="134">
        <v>827.27108433734941</v>
      </c>
      <c r="H24" s="132">
        <v>812.97891566265059</v>
      </c>
      <c r="I24" s="132">
        <v>798.64759036144574</v>
      </c>
      <c r="J24" s="132">
        <v>784.35542168674692</v>
      </c>
      <c r="K24" s="132">
        <v>770.06325301204822</v>
      </c>
      <c r="L24" s="132">
        <v>755.77108433734929</v>
      </c>
      <c r="M24" s="132">
        <v>741.43975903614455</v>
      </c>
      <c r="N24" s="132">
        <v>727.14759036144574</v>
      </c>
      <c r="O24" s="132">
        <v>712.85542168674704</v>
      </c>
      <c r="P24" s="133">
        <v>695</v>
      </c>
      <c r="Q24" s="134">
        <v>838</v>
      </c>
      <c r="R24" s="132">
        <v>695</v>
      </c>
      <c r="S24" s="133">
        <v>623</v>
      </c>
      <c r="W24"/>
      <c r="X24"/>
      <c r="Y24"/>
      <c r="Z24"/>
      <c r="AA24"/>
      <c r="AB24"/>
    </row>
    <row r="25" spans="1:28">
      <c r="A25" s="135" t="s">
        <v>279</v>
      </c>
      <c r="B25" s="132">
        <v>1235</v>
      </c>
      <c r="C25" s="132">
        <v>1235</v>
      </c>
      <c r="D25" s="132">
        <v>1225</v>
      </c>
      <c r="E25" s="132">
        <v>1210</v>
      </c>
      <c r="F25" s="133">
        <v>1210</v>
      </c>
      <c r="G25" s="134">
        <v>1206.0728368017524</v>
      </c>
      <c r="H25" s="132">
        <v>1198.1771631982474</v>
      </c>
      <c r="I25" s="132">
        <v>1190.2598576122673</v>
      </c>
      <c r="J25" s="132">
        <v>1182.3641840087623</v>
      </c>
      <c r="K25" s="132">
        <v>1174.4685104052573</v>
      </c>
      <c r="L25" s="132">
        <v>1166.5728368017526</v>
      </c>
      <c r="M25" s="132">
        <v>1158.655531215772</v>
      </c>
      <c r="N25" s="132">
        <v>1150.7598576122673</v>
      </c>
      <c r="O25" s="132">
        <v>1142.8641840087623</v>
      </c>
      <c r="P25" s="133">
        <v>1135</v>
      </c>
      <c r="Q25" s="134">
        <v>1212</v>
      </c>
      <c r="R25" s="132">
        <v>1133</v>
      </c>
      <c r="S25" s="133">
        <v>992</v>
      </c>
    </row>
    <row r="26" spans="1:28">
      <c r="A26" s="136" t="s">
        <v>330</v>
      </c>
      <c r="B26" s="137">
        <v>310</v>
      </c>
      <c r="C26" s="137">
        <v>310</v>
      </c>
      <c r="D26" s="137">
        <v>310</v>
      </c>
      <c r="E26" s="137">
        <v>310</v>
      </c>
      <c r="F26" s="138">
        <v>310</v>
      </c>
      <c r="G26" s="139">
        <v>306.64950711938667</v>
      </c>
      <c r="H26" s="137">
        <v>304.85049288061333</v>
      </c>
      <c r="I26" s="137">
        <v>303.04654983570646</v>
      </c>
      <c r="J26" s="137">
        <v>301.24753559693318</v>
      </c>
      <c r="K26" s="137">
        <v>299.44852135815995</v>
      </c>
      <c r="L26" s="137">
        <v>297.64950711938661</v>
      </c>
      <c r="M26" s="137">
        <v>295.84556407447974</v>
      </c>
      <c r="N26" s="137">
        <v>294.04654983570646</v>
      </c>
      <c r="O26" s="137">
        <v>292.24753559693318</v>
      </c>
      <c r="P26" s="138">
        <v>295</v>
      </c>
      <c r="Q26" s="139">
        <v>308</v>
      </c>
      <c r="R26" s="137">
        <v>290</v>
      </c>
      <c r="S26" s="138">
        <v>192</v>
      </c>
    </row>
    <row r="27" spans="1:28">
      <c r="A27" s="135" t="s">
        <v>167</v>
      </c>
      <c r="B27" s="132">
        <v>9060</v>
      </c>
      <c r="C27" s="132">
        <v>9065</v>
      </c>
      <c r="D27" s="132">
        <v>9025</v>
      </c>
      <c r="E27" s="132">
        <v>9005</v>
      </c>
      <c r="F27" s="133">
        <v>8945</v>
      </c>
      <c r="G27" s="134">
        <v>8856.8001095290238</v>
      </c>
      <c r="H27" s="132">
        <v>8765.9498904709744</v>
      </c>
      <c r="I27" s="132">
        <v>8674.8507667031772</v>
      </c>
      <c r="J27" s="132">
        <v>8584.0005476451261</v>
      </c>
      <c r="K27" s="132">
        <v>8493.1503285870767</v>
      </c>
      <c r="L27" s="132">
        <v>8402.3001095290256</v>
      </c>
      <c r="M27" s="132">
        <v>8311.2009857612265</v>
      </c>
      <c r="N27" s="132">
        <v>8220.3507667031754</v>
      </c>
      <c r="O27" s="132">
        <v>8129.5005476451261</v>
      </c>
      <c r="P27" s="133">
        <v>8050</v>
      </c>
      <c r="Q27" s="134">
        <v>8925</v>
      </c>
      <c r="R27" s="132">
        <v>8016</v>
      </c>
      <c r="S27" s="133">
        <v>6850</v>
      </c>
    </row>
    <row r="28" spans="1:28">
      <c r="A28" s="135" t="s">
        <v>281</v>
      </c>
      <c r="B28" s="132">
        <v>1195</v>
      </c>
      <c r="C28" s="132">
        <v>1185</v>
      </c>
      <c r="D28" s="132">
        <v>1180</v>
      </c>
      <c r="E28" s="132">
        <v>1180</v>
      </c>
      <c r="F28" s="133">
        <v>1165</v>
      </c>
      <c r="G28" s="134">
        <v>1146.6686746987953</v>
      </c>
      <c r="H28" s="132">
        <v>1123.5813253012047</v>
      </c>
      <c r="I28" s="132">
        <v>1100.4307228915663</v>
      </c>
      <c r="J28" s="132">
        <v>1077.3433734939758</v>
      </c>
      <c r="K28" s="132">
        <v>1054.2560240963855</v>
      </c>
      <c r="L28" s="132">
        <v>1031.1686746987953</v>
      </c>
      <c r="M28" s="132">
        <v>1008.0180722891566</v>
      </c>
      <c r="N28" s="132">
        <v>984.93072289156635</v>
      </c>
      <c r="O28" s="132">
        <v>961.84337349397595</v>
      </c>
      <c r="P28" s="133">
        <v>945</v>
      </c>
      <c r="Q28" s="134">
        <v>1164</v>
      </c>
      <c r="R28" s="132">
        <v>933</v>
      </c>
      <c r="S28" s="133">
        <v>556</v>
      </c>
    </row>
    <row r="29" spans="1:28">
      <c r="A29" s="135" t="s">
        <v>219</v>
      </c>
      <c r="B29" s="132">
        <v>3485</v>
      </c>
      <c r="C29" s="132">
        <v>3470</v>
      </c>
      <c r="D29" s="132">
        <v>3465</v>
      </c>
      <c r="E29" s="132">
        <v>3485</v>
      </c>
      <c r="F29" s="133">
        <v>3470</v>
      </c>
      <c r="G29" s="134">
        <v>3465.5251916757943</v>
      </c>
      <c r="H29" s="132">
        <v>3466.2248083242057</v>
      </c>
      <c r="I29" s="132">
        <v>3466.9263417305583</v>
      </c>
      <c r="J29" s="132">
        <v>3467.6259583789702</v>
      </c>
      <c r="K29" s="132">
        <v>3468.3255750273825</v>
      </c>
      <c r="L29" s="132">
        <v>3469.0251916757943</v>
      </c>
      <c r="M29" s="132">
        <v>3469.7267250821465</v>
      </c>
      <c r="N29" s="132">
        <v>3470.4263417305583</v>
      </c>
      <c r="O29" s="132">
        <v>3471.1259583789702</v>
      </c>
      <c r="P29" s="133">
        <v>3480</v>
      </c>
      <c r="Q29" s="134">
        <v>3465</v>
      </c>
      <c r="R29" s="132">
        <v>3472</v>
      </c>
      <c r="S29" s="133">
        <v>3174</v>
      </c>
    </row>
    <row r="30" spans="1:28">
      <c r="A30" s="135" t="s">
        <v>250</v>
      </c>
      <c r="B30" s="132">
        <v>2060</v>
      </c>
      <c r="C30" s="132">
        <v>2050</v>
      </c>
      <c r="D30" s="132">
        <v>2040</v>
      </c>
      <c r="E30" s="132">
        <v>2040</v>
      </c>
      <c r="F30" s="133">
        <v>2035</v>
      </c>
      <c r="G30" s="134">
        <v>2034.2754654983571</v>
      </c>
      <c r="H30" s="132">
        <v>2035.9745345016427</v>
      </c>
      <c r="I30" s="132">
        <v>2037.6782584884995</v>
      </c>
      <c r="J30" s="132">
        <v>2039.3773274917853</v>
      </c>
      <c r="K30" s="132">
        <v>2041.0763964950713</v>
      </c>
      <c r="L30" s="132">
        <v>2042.7754654983569</v>
      </c>
      <c r="M30" s="132">
        <v>2044.4791894852133</v>
      </c>
      <c r="N30" s="132">
        <v>2046.1782584884995</v>
      </c>
      <c r="O30" s="132">
        <v>2047.8773274917853</v>
      </c>
      <c r="P30" s="133">
        <v>2065</v>
      </c>
      <c r="Q30" s="134">
        <v>2033</v>
      </c>
      <c r="R30" s="132">
        <v>2050</v>
      </c>
      <c r="S30" s="133">
        <v>1595</v>
      </c>
    </row>
    <row r="31" spans="1:28">
      <c r="A31" s="136" t="s">
        <v>331</v>
      </c>
      <c r="B31" s="137">
        <v>230</v>
      </c>
      <c r="C31" s="137">
        <v>230</v>
      </c>
      <c r="D31" s="137">
        <v>230</v>
      </c>
      <c r="E31" s="137">
        <v>230</v>
      </c>
      <c r="F31" s="138">
        <v>230</v>
      </c>
      <c r="G31" s="139">
        <v>229.750273822563</v>
      </c>
      <c r="H31" s="137">
        <v>230.749726177437</v>
      </c>
      <c r="I31" s="137">
        <v>231.75191675794088</v>
      </c>
      <c r="J31" s="137">
        <v>232.75136911281487</v>
      </c>
      <c r="K31" s="137">
        <v>233.75082146768895</v>
      </c>
      <c r="L31" s="137">
        <v>234.75027382256297</v>
      </c>
      <c r="M31" s="137">
        <v>235.75246440306682</v>
      </c>
      <c r="N31" s="137">
        <v>236.75191675794085</v>
      </c>
      <c r="O31" s="137">
        <v>237.7513691128149</v>
      </c>
      <c r="P31" s="138">
        <v>240</v>
      </c>
      <c r="Q31" s="139">
        <v>229</v>
      </c>
      <c r="R31" s="137">
        <v>239</v>
      </c>
      <c r="S31" s="138">
        <v>191</v>
      </c>
    </row>
    <row r="32" spans="1:28" ht="15.75" thickBot="1">
      <c r="A32" s="140" t="s">
        <v>295</v>
      </c>
      <c r="B32" s="141">
        <v>720</v>
      </c>
      <c r="C32" s="141">
        <v>715</v>
      </c>
      <c r="D32" s="141">
        <v>705</v>
      </c>
      <c r="E32" s="141">
        <v>710</v>
      </c>
      <c r="F32" s="142">
        <v>690</v>
      </c>
      <c r="G32" s="143">
        <v>684.52300109529028</v>
      </c>
      <c r="H32" s="141">
        <v>677.22699890470972</v>
      </c>
      <c r="I32" s="141">
        <v>669.91100766703175</v>
      </c>
      <c r="J32" s="141">
        <v>662.61500547645119</v>
      </c>
      <c r="K32" s="141">
        <v>655.31900328587085</v>
      </c>
      <c r="L32" s="141">
        <v>648.02300109529028</v>
      </c>
      <c r="M32" s="141">
        <v>640.70700985761221</v>
      </c>
      <c r="N32" s="141">
        <v>633.41100766703175</v>
      </c>
      <c r="O32" s="141">
        <v>626.1150054764513</v>
      </c>
      <c r="P32" s="142">
        <v>620</v>
      </c>
      <c r="Q32" s="143">
        <v>690</v>
      </c>
      <c r="R32" s="141">
        <v>617</v>
      </c>
      <c r="S32" s="142">
        <v>533</v>
      </c>
    </row>
    <row r="33" spans="1:19">
      <c r="A33" s="144"/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</row>
    <row r="34" spans="1:19">
      <c r="A34" s="290" t="s">
        <v>332</v>
      </c>
    </row>
    <row r="35" spans="1:19">
      <c r="A35" s="146" t="s">
        <v>435</v>
      </c>
    </row>
    <row r="36" spans="1:19">
      <c r="A36" s="442" t="s">
        <v>333</v>
      </c>
      <c r="B36" s="442"/>
      <c r="C36" s="442"/>
      <c r="D36" s="442"/>
      <c r="E36" s="442"/>
    </row>
    <row r="37" spans="1:19">
      <c r="A37" s="147"/>
    </row>
    <row r="38" spans="1:19">
      <c r="A38" s="148"/>
    </row>
    <row r="43" spans="1:19">
      <c r="B43" s="183"/>
      <c r="C43" s="156" t="s">
        <v>410</v>
      </c>
      <c r="D43" s="156" t="s">
        <v>325</v>
      </c>
      <c r="E43" s="156" t="s">
        <v>337</v>
      </c>
      <c r="F43" s="184" t="s">
        <v>338</v>
      </c>
      <c r="G43" s="184" t="s">
        <v>339</v>
      </c>
      <c r="I43" s="183"/>
      <c r="J43" s="185">
        <v>2009</v>
      </c>
      <c r="K43" s="185">
        <v>2008</v>
      </c>
      <c r="L43" s="185">
        <v>2007</v>
      </c>
      <c r="M43" s="185">
        <v>2006</v>
      </c>
      <c r="N43" s="185">
        <v>2005</v>
      </c>
      <c r="O43" s="185">
        <v>2004</v>
      </c>
      <c r="P43" s="185">
        <v>2003</v>
      </c>
      <c r="Q43" s="185">
        <v>2002</v>
      </c>
      <c r="R43" s="185">
        <v>2001</v>
      </c>
      <c r="S43" s="185">
        <v>2000</v>
      </c>
    </row>
    <row r="44" spans="1:19">
      <c r="B44" s="185">
        <v>2009</v>
      </c>
      <c r="C44" s="186">
        <v>3815775.3637405797</v>
      </c>
      <c r="D44" s="187">
        <v>247579.43524126479</v>
      </c>
      <c r="E44" s="188">
        <v>85420.152928355266</v>
      </c>
      <c r="F44" s="188">
        <v>46045.321674439991</v>
      </c>
      <c r="G44" s="188">
        <v>116113.96063846952</v>
      </c>
      <c r="I44" s="156" t="s">
        <v>410</v>
      </c>
      <c r="J44" s="186">
        <v>3815775.3637405797</v>
      </c>
      <c r="K44" s="186">
        <v>3784182.217238965</v>
      </c>
      <c r="L44" s="186">
        <v>3739359.0707373507</v>
      </c>
      <c r="M44" s="186">
        <v>3685205.924235736</v>
      </c>
      <c r="N44" s="186">
        <v>3626937.7777341213</v>
      </c>
      <c r="O44" s="186">
        <v>3578894.6312325071</v>
      </c>
      <c r="P44" s="186">
        <v>3538591.4847308914</v>
      </c>
      <c r="Q44" s="186">
        <v>3502588.3382292776</v>
      </c>
      <c r="R44" s="186">
        <v>3470385.1917276629</v>
      </c>
      <c r="S44" s="186">
        <v>3431085.3162129605</v>
      </c>
    </row>
    <row r="45" spans="1:19">
      <c r="B45" s="185">
        <v>2008</v>
      </c>
      <c r="C45" s="186">
        <v>3784182.217238965</v>
      </c>
      <c r="D45" s="187">
        <v>245761.30794894157</v>
      </c>
      <c r="E45" s="188">
        <v>84950.370971033364</v>
      </c>
      <c r="F45" s="188">
        <v>45920.910891001222</v>
      </c>
      <c r="G45" s="188">
        <v>114890.02608690699</v>
      </c>
      <c r="I45" s="156" t="s">
        <v>325</v>
      </c>
      <c r="J45" s="187">
        <v>247579.43524126479</v>
      </c>
      <c r="K45" s="187">
        <v>245761.30794894157</v>
      </c>
      <c r="L45" s="187">
        <v>243443.18149259337</v>
      </c>
      <c r="M45" s="187">
        <v>240540.05470245302</v>
      </c>
      <c r="N45" s="187">
        <v>237486.92774637259</v>
      </c>
      <c r="O45" s="187">
        <v>235048.80017751566</v>
      </c>
      <c r="P45" s="187">
        <v>232400.67110546719</v>
      </c>
      <c r="Q45" s="187">
        <v>230052.54205216846</v>
      </c>
      <c r="R45" s="187">
        <v>228054.41305064323</v>
      </c>
      <c r="S45" s="187">
        <v>226245.79573796978</v>
      </c>
    </row>
    <row r="46" spans="1:19">
      <c r="B46" s="185">
        <v>2007</v>
      </c>
      <c r="C46" s="186">
        <v>3739359.0707373507</v>
      </c>
      <c r="D46" s="187">
        <v>243443.18149259337</v>
      </c>
      <c r="E46" s="188">
        <v>84265.58908368033</v>
      </c>
      <c r="F46" s="188">
        <v>45696.500105865613</v>
      </c>
      <c r="G46" s="188">
        <v>113481.09230304742</v>
      </c>
      <c r="I46" s="156" t="s">
        <v>337</v>
      </c>
      <c r="J46" s="188">
        <v>85420.152928355266</v>
      </c>
      <c r="K46" s="188">
        <v>84950.370971033364</v>
      </c>
      <c r="L46" s="188">
        <v>84265.58908368033</v>
      </c>
      <c r="M46" s="188">
        <v>83225.806634813722</v>
      </c>
      <c r="N46" s="188">
        <v>82071.024019578224</v>
      </c>
      <c r="O46" s="188">
        <v>81121.24124711231</v>
      </c>
      <c r="P46" s="188">
        <v>80006.457904211347</v>
      </c>
      <c r="Q46" s="188">
        <v>79541.675271891145</v>
      </c>
      <c r="R46" s="188">
        <v>78776.892129035012</v>
      </c>
      <c r="S46" s="188">
        <v>78333.700617494251</v>
      </c>
    </row>
    <row r="47" spans="1:19">
      <c r="B47" s="185">
        <v>2006</v>
      </c>
      <c r="C47" s="186">
        <v>3685205.924235736</v>
      </c>
      <c r="D47" s="187">
        <v>240540.05470245302</v>
      </c>
      <c r="E47" s="188">
        <v>83225.806634813722</v>
      </c>
      <c r="F47" s="188">
        <v>45447.089327448535</v>
      </c>
      <c r="G47" s="188">
        <v>111867.15874019076</v>
      </c>
      <c r="I47" s="184" t="s">
        <v>338</v>
      </c>
      <c r="J47" s="188">
        <v>46045.321674439991</v>
      </c>
      <c r="K47" s="188">
        <v>45920.910891001222</v>
      </c>
      <c r="L47" s="188">
        <v>45696.500105865613</v>
      </c>
      <c r="M47" s="188">
        <v>45447.089327448535</v>
      </c>
      <c r="N47" s="188">
        <v>45192.678370362919</v>
      </c>
      <c r="O47" s="188">
        <v>45048.267062620114</v>
      </c>
      <c r="P47" s="188">
        <v>45508.856132944071</v>
      </c>
      <c r="Q47" s="188">
        <v>45069.443517794083</v>
      </c>
      <c r="R47" s="188">
        <v>44880.031013326683</v>
      </c>
      <c r="S47" s="188">
        <v>44519.022705015457</v>
      </c>
    </row>
    <row r="48" spans="1:19">
      <c r="B48" s="185">
        <v>2005</v>
      </c>
      <c r="C48" s="186">
        <v>3626937.7777341213</v>
      </c>
      <c r="D48" s="187">
        <v>237486.92774637259</v>
      </c>
      <c r="E48" s="188">
        <v>82071.024019578224</v>
      </c>
      <c r="F48" s="188">
        <v>45192.678370362919</v>
      </c>
      <c r="G48" s="188">
        <v>110223.22535643146</v>
      </c>
      <c r="I48" s="184" t="s">
        <v>339</v>
      </c>
      <c r="J48" s="188">
        <v>116113.96063846952</v>
      </c>
      <c r="K48" s="188">
        <v>114890.02608690699</v>
      </c>
      <c r="L48" s="188">
        <v>113481.09230304742</v>
      </c>
      <c r="M48" s="188">
        <v>111867.15874019076</v>
      </c>
      <c r="N48" s="188">
        <v>110223.22535643146</v>
      </c>
      <c r="O48" s="188">
        <v>108879.29186778322</v>
      </c>
      <c r="P48" s="188">
        <v>106885.35706831179</v>
      </c>
      <c r="Q48" s="188">
        <v>105441.42326248322</v>
      </c>
      <c r="R48" s="188">
        <v>104397.48990828152</v>
      </c>
      <c r="S48" s="188">
        <v>103393.07241546008</v>
      </c>
    </row>
    <row r="49" spans="2:7">
      <c r="B49" s="185">
        <v>2004</v>
      </c>
      <c r="C49" s="186">
        <v>3578894.6312325071</v>
      </c>
      <c r="D49" s="187">
        <v>235048.80017751566</v>
      </c>
      <c r="E49" s="188">
        <v>81121.24124711231</v>
      </c>
      <c r="F49" s="188">
        <v>45048.267062620114</v>
      </c>
      <c r="G49" s="188">
        <v>108879.29186778322</v>
      </c>
    </row>
    <row r="50" spans="2:7">
      <c r="B50" s="185">
        <v>2003</v>
      </c>
      <c r="C50" s="186">
        <v>3538591.4847308914</v>
      </c>
      <c r="D50" s="187">
        <v>232400.67110546719</v>
      </c>
      <c r="E50" s="188">
        <v>80006.457904211347</v>
      </c>
      <c r="F50" s="188">
        <v>45508.856132944071</v>
      </c>
      <c r="G50" s="188">
        <v>106885.35706831179</v>
      </c>
    </row>
    <row r="51" spans="2:7">
      <c r="B51" s="185">
        <v>2002</v>
      </c>
      <c r="C51" s="186">
        <v>3502588.3382292776</v>
      </c>
      <c r="D51" s="187">
        <v>230052.54205216846</v>
      </c>
      <c r="E51" s="188">
        <v>79541.675271891145</v>
      </c>
      <c r="F51" s="188">
        <v>45069.443517794083</v>
      </c>
      <c r="G51" s="188">
        <v>105441.42326248322</v>
      </c>
    </row>
    <row r="52" spans="2:7">
      <c r="B52" s="185">
        <v>2001</v>
      </c>
      <c r="C52" s="186">
        <v>3470385.1917276629</v>
      </c>
      <c r="D52" s="187">
        <v>228054.41305064323</v>
      </c>
      <c r="E52" s="188">
        <v>78776.892129035012</v>
      </c>
      <c r="F52" s="188">
        <v>44880.031013326683</v>
      </c>
      <c r="G52" s="188">
        <v>104397.48990828152</v>
      </c>
    </row>
    <row r="53" spans="2:7">
      <c r="B53" s="185">
        <v>2000</v>
      </c>
      <c r="C53" s="186">
        <v>3431085.3162129605</v>
      </c>
      <c r="D53" s="187">
        <v>226245.79573796978</v>
      </c>
      <c r="E53" s="188">
        <v>78333.700617494251</v>
      </c>
      <c r="F53" s="188">
        <v>44519.022705015457</v>
      </c>
      <c r="G53" s="188">
        <v>103393.07241546008</v>
      </c>
    </row>
  </sheetData>
  <sortState ref="B49:G58">
    <sortCondition descending="1" ref="B49:B58"/>
  </sortState>
  <mergeCells count="7">
    <mergeCell ref="A36:E36"/>
    <mergeCell ref="G3:P3"/>
    <mergeCell ref="A1:B1"/>
    <mergeCell ref="A2:S2"/>
    <mergeCell ref="A3:A4"/>
    <mergeCell ref="B3:F3"/>
    <mergeCell ref="Q3:S3"/>
  </mergeCells>
  <hyperlinks>
    <hyperlink ref="A1:B1" location="Index!A1" display="Return to Index (Table of Contents)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/>
    <pageSetUpPr fitToPage="1"/>
  </sheetPr>
  <dimension ref="A1:R252"/>
  <sheetViews>
    <sheetView showGridLines="0" workbookViewId="0">
      <selection activeCell="E57" sqref="E57"/>
    </sheetView>
  </sheetViews>
  <sheetFormatPr defaultRowHeight="12.75"/>
  <cols>
    <col min="1" max="1" width="2.5703125" style="2" customWidth="1"/>
    <col min="2" max="2" width="11.28515625" style="2" customWidth="1"/>
    <col min="3" max="5" width="12.140625" style="2" customWidth="1"/>
    <col min="6" max="6" width="9.5703125" style="2" customWidth="1"/>
    <col min="7" max="9" width="12.42578125" style="2" customWidth="1"/>
    <col min="10" max="10" width="8.7109375" style="2" customWidth="1"/>
    <col min="11" max="11" width="12.140625" style="2" customWidth="1"/>
    <col min="12" max="12" width="9.85546875" style="2" customWidth="1"/>
    <col min="13" max="13" width="2" style="2" customWidth="1"/>
    <col min="14" max="14" width="10" style="2" customWidth="1"/>
    <col min="15" max="18" width="10.140625" style="2" customWidth="1"/>
    <col min="19" max="16384" width="9.140625" style="2"/>
  </cols>
  <sheetData>
    <row r="1" spans="1:14" ht="15">
      <c r="A1" s="437" t="s">
        <v>486</v>
      </c>
      <c r="B1" s="437"/>
      <c r="C1" s="437"/>
      <c r="D1" s="437"/>
    </row>
    <row r="2" spans="1:14" ht="20.25">
      <c r="A2" s="1"/>
      <c r="B2" s="1"/>
      <c r="C2" s="458" t="s">
        <v>0</v>
      </c>
      <c r="D2" s="458"/>
      <c r="E2" s="458"/>
      <c r="F2" s="458"/>
      <c r="G2" s="458"/>
      <c r="H2" s="458"/>
      <c r="I2" s="458"/>
      <c r="J2" s="458"/>
      <c r="K2" s="458"/>
      <c r="L2" s="1"/>
      <c r="N2" s="3"/>
    </row>
    <row r="3" spans="1:14" ht="14.25" customHeight="1">
      <c r="A3" s="1"/>
      <c r="B3" s="1"/>
      <c r="C3" s="1"/>
      <c r="D3" s="1"/>
      <c r="E3" s="459" t="s">
        <v>1</v>
      </c>
      <c r="F3" s="459"/>
      <c r="G3" s="459"/>
      <c r="H3" s="459"/>
      <c r="I3" s="459"/>
      <c r="J3" s="154"/>
      <c r="K3" s="1"/>
      <c r="L3" s="1"/>
      <c r="N3" s="3"/>
    </row>
    <row r="4" spans="1:14" ht="23.25" customHeight="1">
      <c r="A4" s="1"/>
      <c r="B4" s="1"/>
      <c r="C4" s="1"/>
      <c r="D4" s="5">
        <v>2010</v>
      </c>
      <c r="E4" s="1"/>
      <c r="F4" s="1"/>
      <c r="G4" s="1"/>
      <c r="H4" s="1"/>
      <c r="I4" s="460">
        <v>2014</v>
      </c>
      <c r="J4" s="460"/>
      <c r="K4" s="1"/>
      <c r="L4" s="1"/>
      <c r="N4" s="3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3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3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3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3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>
      <c r="A20" s="1"/>
      <c r="B20" s="1"/>
      <c r="C20" s="154"/>
      <c r="D20" s="154"/>
      <c r="E20" s="154"/>
      <c r="F20" s="1"/>
      <c r="G20" s="1"/>
      <c r="H20" s="1"/>
      <c r="I20" s="1"/>
      <c r="J20" s="1"/>
      <c r="K20" s="1"/>
      <c r="L20" s="1"/>
    </row>
    <row r="21" spans="1:18" ht="21" customHeight="1">
      <c r="A21" s="1"/>
      <c r="B21" s="1"/>
      <c r="C21" s="154"/>
      <c r="D21" s="154"/>
      <c r="E21" s="154"/>
      <c r="F21" s="1"/>
      <c r="G21" s="1"/>
      <c r="H21" s="1"/>
      <c r="I21" s="1"/>
      <c r="J21" s="1"/>
      <c r="K21" s="1"/>
      <c r="L21" s="1"/>
    </row>
    <row r="22" spans="1:18">
      <c r="B22" s="6"/>
      <c r="C22" s="7"/>
      <c r="D22" s="7"/>
      <c r="E22" s="7"/>
      <c r="F22" s="6"/>
      <c r="G22" s="6"/>
      <c r="H22" s="6"/>
      <c r="I22" s="6"/>
      <c r="J22" s="6"/>
      <c r="K22" s="6"/>
      <c r="L22" s="6"/>
    </row>
    <row r="23" spans="1:18">
      <c r="B23" s="461" t="s">
        <v>2</v>
      </c>
      <c r="C23" s="463" t="s">
        <v>4</v>
      </c>
      <c r="D23" s="464"/>
      <c r="E23" s="464"/>
      <c r="F23" s="464"/>
      <c r="G23" s="155"/>
      <c r="H23" s="1" t="s">
        <v>408</v>
      </c>
      <c r="I23" s="1"/>
      <c r="J23" s="1"/>
      <c r="K23" s="463" t="s">
        <v>409</v>
      </c>
      <c r="L23" s="465"/>
      <c r="M23" s="9"/>
      <c r="P23" s="2" t="s">
        <v>6</v>
      </c>
    </row>
    <row r="24" spans="1:18">
      <c r="B24" s="461"/>
      <c r="C24" s="463" t="s">
        <v>7</v>
      </c>
      <c r="D24" s="464"/>
      <c r="E24" s="465"/>
      <c r="F24" s="10" t="s">
        <v>8</v>
      </c>
      <c r="G24" s="463" t="s">
        <v>7</v>
      </c>
      <c r="H24" s="464"/>
      <c r="I24" s="465"/>
      <c r="J24" s="10" t="s">
        <v>8</v>
      </c>
      <c r="K24" s="463" t="s">
        <v>9</v>
      </c>
      <c r="L24" s="465"/>
      <c r="O24" s="2">
        <v>2010</v>
      </c>
      <c r="Q24" s="2">
        <v>2014</v>
      </c>
    </row>
    <row r="25" spans="1:18">
      <c r="B25" s="462"/>
      <c r="C25" s="11" t="s">
        <v>9</v>
      </c>
      <c r="D25" s="11" t="s">
        <v>10</v>
      </c>
      <c r="E25" s="12" t="s">
        <v>11</v>
      </c>
      <c r="F25" s="13" t="s">
        <v>9</v>
      </c>
      <c r="G25" s="10" t="s">
        <v>9</v>
      </c>
      <c r="H25" s="10" t="s">
        <v>10</v>
      </c>
      <c r="I25" s="155" t="s">
        <v>11</v>
      </c>
      <c r="J25" s="14" t="s">
        <v>9</v>
      </c>
      <c r="K25" s="10" t="s">
        <v>7</v>
      </c>
      <c r="L25" s="10" t="s">
        <v>8</v>
      </c>
      <c r="M25" s="15"/>
      <c r="O25" s="16" t="s">
        <v>10</v>
      </c>
      <c r="P25" s="16" t="s">
        <v>11</v>
      </c>
      <c r="Q25" s="16" t="s">
        <v>10</v>
      </c>
      <c r="R25" s="16" t="s">
        <v>11</v>
      </c>
    </row>
    <row r="26" spans="1:18" ht="15">
      <c r="B26" s="17" t="s">
        <v>9</v>
      </c>
      <c r="C26" s="208">
        <f>D26+E26</f>
        <v>248285</v>
      </c>
      <c r="D26" s="208">
        <f>SUM(D27:D44)</f>
        <v>122848</v>
      </c>
      <c r="E26" s="208">
        <f>SUM(E27:E44)</f>
        <v>125437</v>
      </c>
      <c r="F26" s="25">
        <f>C26/C$26</f>
        <v>1</v>
      </c>
      <c r="G26" s="208">
        <f>H26+I26</f>
        <v>255335</v>
      </c>
      <c r="H26" s="209">
        <f>SUM(H27:H44)</f>
        <v>126146.47205466533</v>
      </c>
      <c r="I26" s="209">
        <f>SUM(I27:I44)</f>
        <v>129188.52794533469</v>
      </c>
      <c r="J26" s="19">
        <f>G26/G$26</f>
        <v>1</v>
      </c>
      <c r="K26" s="20">
        <f>G26-C26</f>
        <v>7050</v>
      </c>
      <c r="L26" s="21">
        <f>K26/C26</f>
        <v>2.8394788247377005E-2</v>
      </c>
      <c r="N26" s="17" t="s">
        <v>9</v>
      </c>
      <c r="O26" s="22">
        <f>-100*(D26/$C$26)</f>
        <v>-49.478623356223693</v>
      </c>
      <c r="P26" s="22">
        <f>100*(E26/$C$26)</f>
        <v>50.521376643776307</v>
      </c>
      <c r="Q26" s="22">
        <f>-100*(H26/$G$26)</f>
        <v>-49.404301037721162</v>
      </c>
      <c r="R26" s="22">
        <f>100*(I26/$G$26)</f>
        <v>50.595698962278846</v>
      </c>
    </row>
    <row r="27" spans="1:18" ht="15">
      <c r="B27" s="23" t="s">
        <v>12</v>
      </c>
      <c r="C27" s="208">
        <f t="shared" ref="C27:C51" si="0">D27+E27</f>
        <v>13705</v>
      </c>
      <c r="D27" s="24">
        <v>7076</v>
      </c>
      <c r="E27" s="24">
        <v>6629</v>
      </c>
      <c r="F27" s="25">
        <f>C27/C$26</f>
        <v>5.5198662826993171E-2</v>
      </c>
      <c r="G27" s="208">
        <f t="shared" ref="G27:G51" si="1">H27+I27</f>
        <v>13718.779624529321</v>
      </c>
      <c r="H27" s="24">
        <v>7057.6140863662185</v>
      </c>
      <c r="I27" s="24">
        <v>6661.1655381631035</v>
      </c>
      <c r="J27" s="25">
        <f>G27/G$26</f>
        <v>5.372855121518523E-2</v>
      </c>
      <c r="K27" s="26">
        <f>G27-C27</f>
        <v>13.779624529321154</v>
      </c>
      <c r="L27" s="21">
        <f>K27/C27</f>
        <v>1.0054450586881542E-3</v>
      </c>
      <c r="N27" s="23" t="s">
        <v>12</v>
      </c>
      <c r="O27" s="22">
        <f>-100*(D27/$C$26)</f>
        <v>-2.8499506615381516</v>
      </c>
      <c r="P27" s="22">
        <f>100*(E27/$C$26)</f>
        <v>2.6699156211611657</v>
      </c>
      <c r="Q27" s="22">
        <f t="shared" ref="Q27:Q44" si="2">-100*(H27/$G$26)</f>
        <v>-2.7640605817323198</v>
      </c>
      <c r="R27" s="22">
        <f t="shared" ref="R27:R44" si="3">100*(I27/$G$26)</f>
        <v>2.6087945397862038</v>
      </c>
    </row>
    <row r="28" spans="1:18" ht="15">
      <c r="B28" s="23" t="s">
        <v>13</v>
      </c>
      <c r="C28" s="208">
        <f t="shared" si="0"/>
        <v>13886</v>
      </c>
      <c r="D28" s="24">
        <v>7079</v>
      </c>
      <c r="E28" s="24">
        <v>6807</v>
      </c>
      <c r="F28" s="25">
        <f t="shared" ref="F28:F51" si="4">C28/C$26</f>
        <v>5.5927663773486118E-2</v>
      </c>
      <c r="G28" s="208">
        <f t="shared" si="1"/>
        <v>13505.06610456618</v>
      </c>
      <c r="H28" s="24">
        <v>6826.157991396035</v>
      </c>
      <c r="I28" s="24">
        <v>6678.908113170146</v>
      </c>
      <c r="J28" s="25">
        <f t="shared" ref="J28:J51" si="5">G28/G$26</f>
        <v>5.2891558558623687E-2</v>
      </c>
      <c r="K28" s="26">
        <f t="shared" ref="K28:K51" si="6">G28-C28</f>
        <v>-380.93389543382</v>
      </c>
      <c r="L28" s="21">
        <f>K28/C28</f>
        <v>-2.7432946524112056E-2</v>
      </c>
      <c r="N28" s="23" t="s">
        <v>13</v>
      </c>
      <c r="O28" s="22">
        <f t="shared" ref="O28:O44" si="7">-100*(D28/$C$26)</f>
        <v>-2.8511589503997423</v>
      </c>
      <c r="P28" s="22">
        <f t="shared" ref="P28:P44" si="8">100*(E28/$C$26)</f>
        <v>2.7416074269488693</v>
      </c>
      <c r="Q28" s="22">
        <f t="shared" si="2"/>
        <v>-2.6734125722662521</v>
      </c>
      <c r="R28" s="22">
        <f t="shared" si="3"/>
        <v>2.6157432835961174</v>
      </c>
    </row>
    <row r="29" spans="1:18" ht="15">
      <c r="B29" s="23" t="s">
        <v>14</v>
      </c>
      <c r="C29" s="208">
        <f t="shared" si="0"/>
        <v>14706</v>
      </c>
      <c r="D29" s="24">
        <v>7467</v>
      </c>
      <c r="E29" s="24">
        <v>7239</v>
      </c>
      <c r="F29" s="25">
        <f t="shared" si="4"/>
        <v>5.9230319995166841E-2</v>
      </c>
      <c r="G29" s="208">
        <f t="shared" si="1"/>
        <v>14577.589455155099</v>
      </c>
      <c r="H29" s="24">
        <v>7416.6577824397164</v>
      </c>
      <c r="I29" s="24">
        <v>7160.9316727153828</v>
      </c>
      <c r="J29" s="25">
        <f t="shared" si="5"/>
        <v>5.7092014236806939E-2</v>
      </c>
      <c r="K29" s="26">
        <f t="shared" si="6"/>
        <v>-128.41054484490087</v>
      </c>
      <c r="L29" s="21">
        <f t="shared" ref="L29:L51" si="9">K29/C29</f>
        <v>-8.7318471946757018E-3</v>
      </c>
      <c r="N29" s="23" t="s">
        <v>14</v>
      </c>
      <c r="O29" s="22">
        <f t="shared" si="7"/>
        <v>-3.0074309764987817</v>
      </c>
      <c r="P29" s="22">
        <f t="shared" si="8"/>
        <v>2.9156010230179028</v>
      </c>
      <c r="Q29" s="22">
        <f t="shared" si="2"/>
        <v>-2.9046772994065511</v>
      </c>
      <c r="R29" s="22">
        <f t="shared" si="3"/>
        <v>2.8045241242741428</v>
      </c>
    </row>
    <row r="30" spans="1:18" ht="15">
      <c r="B30" s="23" t="s">
        <v>15</v>
      </c>
      <c r="C30" s="208">
        <f t="shared" si="0"/>
        <v>18996</v>
      </c>
      <c r="D30" s="24">
        <v>9756</v>
      </c>
      <c r="E30" s="24">
        <v>9240</v>
      </c>
      <c r="F30" s="25">
        <f t="shared" si="4"/>
        <v>7.6508850715911153E-2</v>
      </c>
      <c r="G30" s="208">
        <f t="shared" si="1"/>
        <v>18774.704214911049</v>
      </c>
      <c r="H30" s="24">
        <v>9599.252191676891</v>
      </c>
      <c r="I30" s="24">
        <v>9175.4520232341602</v>
      </c>
      <c r="J30" s="25">
        <f t="shared" si="5"/>
        <v>7.3529693206615038E-2</v>
      </c>
      <c r="K30" s="26">
        <f t="shared" si="6"/>
        <v>-221.29578508895065</v>
      </c>
      <c r="L30" s="21">
        <f t="shared" si="9"/>
        <v>-1.1649599130814417E-2</v>
      </c>
      <c r="N30" s="168" t="s">
        <v>15</v>
      </c>
      <c r="O30" s="169">
        <f t="shared" si="7"/>
        <v>-3.9293553778923416</v>
      </c>
      <c r="P30" s="169">
        <f t="shared" si="8"/>
        <v>3.7215296936987738</v>
      </c>
      <c r="Q30" s="169">
        <f t="shared" si="2"/>
        <v>-3.7594737077474267</v>
      </c>
      <c r="R30" s="169">
        <f t="shared" si="3"/>
        <v>3.593495612914078</v>
      </c>
    </row>
    <row r="31" spans="1:18" ht="15">
      <c r="B31" s="23" t="s">
        <v>16</v>
      </c>
      <c r="C31" s="208">
        <f t="shared" si="0"/>
        <v>22706</v>
      </c>
      <c r="D31" s="24">
        <v>11937</v>
      </c>
      <c r="E31" s="24">
        <v>10769</v>
      </c>
      <c r="F31" s="25">
        <f t="shared" si="4"/>
        <v>9.1451356304247139E-2</v>
      </c>
      <c r="G31" s="208">
        <f t="shared" si="1"/>
        <v>22522.548304353768</v>
      </c>
      <c r="H31" s="24">
        <v>11800.355134541132</v>
      </c>
      <c r="I31" s="24">
        <v>10722.193169812637</v>
      </c>
      <c r="J31" s="25">
        <f t="shared" si="5"/>
        <v>8.8207837955445859E-2</v>
      </c>
      <c r="K31" s="26">
        <f t="shared" si="6"/>
        <v>-183.45169564623211</v>
      </c>
      <c r="L31" s="21">
        <f t="shared" si="9"/>
        <v>-8.0794369614301115E-3</v>
      </c>
      <c r="N31" s="168" t="s">
        <v>16</v>
      </c>
      <c r="O31" s="169">
        <f t="shared" si="7"/>
        <v>-4.8077813802686427</v>
      </c>
      <c r="P31" s="169">
        <f t="shared" si="8"/>
        <v>4.3373542501560705</v>
      </c>
      <c r="Q31" s="169">
        <f t="shared" si="2"/>
        <v>-4.6215188417338524</v>
      </c>
      <c r="R31" s="169">
        <f t="shared" si="3"/>
        <v>4.1992649538107338</v>
      </c>
    </row>
    <row r="32" spans="1:18" ht="15">
      <c r="B32" s="23" t="s">
        <v>17</v>
      </c>
      <c r="C32" s="208">
        <f t="shared" si="0"/>
        <v>15545</v>
      </c>
      <c r="D32" s="24">
        <v>8021</v>
      </c>
      <c r="E32" s="24">
        <v>7524</v>
      </c>
      <c r="F32" s="25">
        <f t="shared" si="4"/>
        <v>6.2609501178081645E-2</v>
      </c>
      <c r="G32" s="208">
        <f t="shared" si="1"/>
        <v>15843.495832934583</v>
      </c>
      <c r="H32" s="24">
        <v>8218.1661789217069</v>
      </c>
      <c r="I32" s="24">
        <v>7625.3296540128758</v>
      </c>
      <c r="J32" s="25">
        <f t="shared" si="5"/>
        <v>6.204983975144255E-2</v>
      </c>
      <c r="K32" s="26">
        <f t="shared" si="6"/>
        <v>298.49583293458272</v>
      </c>
      <c r="L32" s="21">
        <f t="shared" si="9"/>
        <v>1.9202047792510949E-2</v>
      </c>
      <c r="N32" s="168" t="s">
        <v>17</v>
      </c>
      <c r="O32" s="169">
        <f t="shared" si="7"/>
        <v>-3.2305616529391621</v>
      </c>
      <c r="P32" s="169">
        <f t="shared" si="8"/>
        <v>3.0303884648690014</v>
      </c>
      <c r="Q32" s="169">
        <f t="shared" si="2"/>
        <v>-3.2185819331159875</v>
      </c>
      <c r="R32" s="169">
        <f t="shared" si="3"/>
        <v>2.9864020420282671</v>
      </c>
    </row>
    <row r="33" spans="2:18" ht="15">
      <c r="B33" s="23" t="s">
        <v>18</v>
      </c>
      <c r="C33" s="208">
        <f t="shared" si="0"/>
        <v>13824</v>
      </c>
      <c r="D33" s="24">
        <v>6947</v>
      </c>
      <c r="E33" s="24">
        <v>6877</v>
      </c>
      <c r="F33" s="25">
        <f t="shared" si="4"/>
        <v>5.567795074209074E-2</v>
      </c>
      <c r="G33" s="208">
        <f t="shared" si="1"/>
        <v>14893.892364285035</v>
      </c>
      <c r="H33" s="24">
        <v>7442.8646971141079</v>
      </c>
      <c r="I33" s="24">
        <v>7451.0276671709271</v>
      </c>
      <c r="J33" s="25">
        <f t="shared" si="5"/>
        <v>5.8330790390212994E-2</v>
      </c>
      <c r="K33" s="26">
        <f t="shared" si="6"/>
        <v>1069.892364285035</v>
      </c>
      <c r="L33" s="21">
        <f t="shared" si="9"/>
        <v>7.739383422200774E-2</v>
      </c>
      <c r="N33" s="168" t="s">
        <v>18</v>
      </c>
      <c r="O33" s="169">
        <f t="shared" si="7"/>
        <v>-2.7979942404897598</v>
      </c>
      <c r="P33" s="169">
        <f t="shared" si="8"/>
        <v>2.7698008337193145</v>
      </c>
      <c r="Q33" s="169">
        <f t="shared" si="2"/>
        <v>-2.9149410371136382</v>
      </c>
      <c r="R33" s="169">
        <f t="shared" si="3"/>
        <v>2.9181380019076615</v>
      </c>
    </row>
    <row r="34" spans="2:18" ht="15">
      <c r="B34" s="23" t="s">
        <v>19</v>
      </c>
      <c r="C34" s="208">
        <f t="shared" si="0"/>
        <v>13537</v>
      </c>
      <c r="D34" s="24">
        <v>6809</v>
      </c>
      <c r="E34" s="24">
        <v>6728</v>
      </c>
      <c r="F34" s="25">
        <f t="shared" si="4"/>
        <v>5.4522021064502491E-2</v>
      </c>
      <c r="G34" s="208">
        <f t="shared" si="1"/>
        <v>14424.781412702963</v>
      </c>
      <c r="H34" s="24">
        <v>7259.3349706854224</v>
      </c>
      <c r="I34" s="24">
        <v>7165.4464420175409</v>
      </c>
      <c r="J34" s="25">
        <f t="shared" si="5"/>
        <v>5.6493553224990556E-2</v>
      </c>
      <c r="K34" s="26">
        <f t="shared" si="6"/>
        <v>887.78141270296328</v>
      </c>
      <c r="L34" s="21">
        <f t="shared" si="9"/>
        <v>6.5581843296370193E-2</v>
      </c>
      <c r="N34" s="23" t="s">
        <v>19</v>
      </c>
      <c r="O34" s="22">
        <f t="shared" si="7"/>
        <v>-2.7424129528565966</v>
      </c>
      <c r="P34" s="22">
        <f t="shared" si="8"/>
        <v>2.7097891535936522</v>
      </c>
      <c r="Q34" s="22">
        <f t="shared" si="2"/>
        <v>-2.8430630233557572</v>
      </c>
      <c r="R34" s="22">
        <f t="shared" si="3"/>
        <v>2.8062922991432986</v>
      </c>
    </row>
    <row r="35" spans="2:18" ht="15">
      <c r="B35" s="23" t="s">
        <v>20</v>
      </c>
      <c r="C35" s="208">
        <f t="shared" si="0"/>
        <v>13769</v>
      </c>
      <c r="D35" s="24">
        <v>6863</v>
      </c>
      <c r="E35" s="24">
        <v>6906</v>
      </c>
      <c r="F35" s="25">
        <f t="shared" si="4"/>
        <v>5.5456431117465815E-2</v>
      </c>
      <c r="G35" s="208">
        <f t="shared" si="1"/>
        <v>13967.11908830233</v>
      </c>
      <c r="H35" s="24">
        <v>6912.7825117445127</v>
      </c>
      <c r="I35" s="24">
        <v>7054.3365765578164</v>
      </c>
      <c r="J35" s="25">
        <f t="shared" si="5"/>
        <v>5.4701153732556566E-2</v>
      </c>
      <c r="K35" s="26">
        <f t="shared" si="6"/>
        <v>198.11908830233006</v>
      </c>
      <c r="L35" s="21">
        <f t="shared" si="9"/>
        <v>1.4388778291984171E-2</v>
      </c>
      <c r="N35" s="23" t="s">
        <v>20</v>
      </c>
      <c r="O35" s="22">
        <f t="shared" si="7"/>
        <v>-2.7641621523652256</v>
      </c>
      <c r="P35" s="22">
        <f t="shared" si="8"/>
        <v>2.7814809593813559</v>
      </c>
      <c r="Q35" s="22">
        <f t="shared" si="2"/>
        <v>-2.7073384031740702</v>
      </c>
      <c r="R35" s="22">
        <f t="shared" si="3"/>
        <v>2.7627769700815858</v>
      </c>
    </row>
    <row r="36" spans="2:18" ht="15">
      <c r="B36" s="23" t="s">
        <v>21</v>
      </c>
      <c r="C36" s="208">
        <f t="shared" si="0"/>
        <v>16060</v>
      </c>
      <c r="D36" s="24">
        <v>7811</v>
      </c>
      <c r="E36" s="24">
        <v>8249</v>
      </c>
      <c r="F36" s="25">
        <f t="shared" si="4"/>
        <v>6.4683730390478686E-2</v>
      </c>
      <c r="G36" s="208">
        <f t="shared" si="1"/>
        <v>15298.631821264056</v>
      </c>
      <c r="H36" s="24">
        <v>7542.5181247321179</v>
      </c>
      <c r="I36" s="24">
        <v>7756.1136965319383</v>
      </c>
      <c r="J36" s="25">
        <f t="shared" si="5"/>
        <v>5.9915921519823195E-2</v>
      </c>
      <c r="K36" s="26">
        <f t="shared" si="6"/>
        <v>-761.36817873594373</v>
      </c>
      <c r="L36" s="21">
        <f t="shared" si="9"/>
        <v>-4.740773217533896E-2</v>
      </c>
      <c r="N36" s="23" t="s">
        <v>21</v>
      </c>
      <c r="O36" s="22">
        <f t="shared" si="7"/>
        <v>-3.1459814326278273</v>
      </c>
      <c r="P36" s="22">
        <f t="shared" si="8"/>
        <v>3.3223916064200414</v>
      </c>
      <c r="Q36" s="22">
        <f t="shared" si="2"/>
        <v>-2.9539695399111432</v>
      </c>
      <c r="R36" s="22">
        <f t="shared" si="3"/>
        <v>3.0376226120711762</v>
      </c>
    </row>
    <row r="37" spans="2:18" ht="15">
      <c r="B37" s="23" t="s">
        <v>22</v>
      </c>
      <c r="C37" s="208">
        <f t="shared" si="0"/>
        <v>17974</v>
      </c>
      <c r="D37" s="24">
        <v>8598</v>
      </c>
      <c r="E37" s="24">
        <v>9376</v>
      </c>
      <c r="F37" s="25">
        <f t="shared" si="4"/>
        <v>7.239261332742615E-2</v>
      </c>
      <c r="G37" s="208">
        <f t="shared" si="1"/>
        <v>16487.65277149374</v>
      </c>
      <c r="H37" s="24">
        <v>7991.2627907404531</v>
      </c>
      <c r="I37" s="24">
        <v>8496.3899807532853</v>
      </c>
      <c r="J37" s="25">
        <f t="shared" si="5"/>
        <v>6.4572631137500697E-2</v>
      </c>
      <c r="K37" s="26">
        <f t="shared" si="6"/>
        <v>-1486.3472285062599</v>
      </c>
      <c r="L37" s="21">
        <f t="shared" si="9"/>
        <v>-8.2694293340728822E-2</v>
      </c>
      <c r="N37" s="166" t="s">
        <v>22</v>
      </c>
      <c r="O37" s="167">
        <f t="shared" si="7"/>
        <v>-3.4629558773184042</v>
      </c>
      <c r="P37" s="167">
        <f t="shared" si="8"/>
        <v>3.7763054554242101</v>
      </c>
      <c r="Q37" s="167">
        <f t="shared" si="2"/>
        <v>-3.1297169564456313</v>
      </c>
      <c r="R37" s="167">
        <f t="shared" si="3"/>
        <v>3.3275461573044374</v>
      </c>
    </row>
    <row r="38" spans="2:18" ht="15">
      <c r="B38" s="23" t="s">
        <v>23</v>
      </c>
      <c r="C38" s="208">
        <f t="shared" si="0"/>
        <v>18880</v>
      </c>
      <c r="D38" s="24">
        <v>9187</v>
      </c>
      <c r="E38" s="24">
        <v>9693</v>
      </c>
      <c r="F38" s="25">
        <f t="shared" si="4"/>
        <v>7.6041645689429491E-2</v>
      </c>
      <c r="G38" s="208">
        <f t="shared" si="1"/>
        <v>18124.982057270598</v>
      </c>
      <c r="H38" s="24">
        <v>8754.5719527750043</v>
      </c>
      <c r="I38" s="24">
        <v>9370.4101044955933</v>
      </c>
      <c r="J38" s="25">
        <f t="shared" si="5"/>
        <v>7.0985106065641596E-2</v>
      </c>
      <c r="K38" s="26">
        <f t="shared" si="6"/>
        <v>-755.01794272940242</v>
      </c>
      <c r="L38" s="21">
        <f t="shared" si="9"/>
        <v>-3.9990357136091233E-2</v>
      </c>
      <c r="N38" s="166" t="s">
        <v>23</v>
      </c>
      <c r="O38" s="167">
        <f t="shared" si="7"/>
        <v>-3.7001832571440083</v>
      </c>
      <c r="P38" s="167">
        <f t="shared" si="8"/>
        <v>3.9039813117989408</v>
      </c>
      <c r="Q38" s="167">
        <f t="shared" si="2"/>
        <v>-3.4286611521236825</v>
      </c>
      <c r="R38" s="167">
        <f t="shared" si="3"/>
        <v>3.6698494544404778</v>
      </c>
    </row>
    <row r="39" spans="2:18" ht="15">
      <c r="B39" s="23" t="s">
        <v>24</v>
      </c>
      <c r="C39" s="208">
        <f t="shared" si="0"/>
        <v>16454</v>
      </c>
      <c r="D39" s="24">
        <v>8051</v>
      </c>
      <c r="E39" s="24">
        <v>8403</v>
      </c>
      <c r="F39" s="25">
        <f t="shared" si="4"/>
        <v>6.6270616428700885E-2</v>
      </c>
      <c r="G39" s="208">
        <f t="shared" si="1"/>
        <v>17537.332944469992</v>
      </c>
      <c r="H39" s="24">
        <v>8467.6446206027213</v>
      </c>
      <c r="I39" s="24">
        <v>9069.6883238672708</v>
      </c>
      <c r="J39" s="25">
        <f t="shared" si="5"/>
        <v>6.8683623257563567E-2</v>
      </c>
      <c r="K39" s="26">
        <f t="shared" si="6"/>
        <v>1083.3329444699921</v>
      </c>
      <c r="L39" s="21">
        <f t="shared" si="9"/>
        <v>6.5840096296948591E-2</v>
      </c>
      <c r="N39" s="166" t="s">
        <v>24</v>
      </c>
      <c r="O39" s="167">
        <f t="shared" si="7"/>
        <v>-3.2426445415550678</v>
      </c>
      <c r="P39" s="167">
        <f t="shared" si="8"/>
        <v>3.3844171013150208</v>
      </c>
      <c r="Q39" s="167">
        <f t="shared" si="2"/>
        <v>-3.3162882568401204</v>
      </c>
      <c r="R39" s="167">
        <f t="shared" si="3"/>
        <v>3.552074068916236</v>
      </c>
    </row>
    <row r="40" spans="2:18" ht="15">
      <c r="B40" s="23" t="s">
        <v>25</v>
      </c>
      <c r="C40" s="208">
        <f t="shared" si="0"/>
        <v>12303</v>
      </c>
      <c r="D40" s="24">
        <v>5896</v>
      </c>
      <c r="E40" s="24">
        <v>6407</v>
      </c>
      <c r="F40" s="25">
        <f t="shared" si="4"/>
        <v>4.9551926213826855E-2</v>
      </c>
      <c r="G40" s="208">
        <f t="shared" si="1"/>
        <v>15175.794008784429</v>
      </c>
      <c r="H40" s="24">
        <v>7262.6478695311143</v>
      </c>
      <c r="I40" s="24">
        <v>7913.1461392533147</v>
      </c>
      <c r="J40" s="25">
        <f t="shared" si="5"/>
        <v>5.9434836621632084E-2</v>
      </c>
      <c r="K40" s="26">
        <f t="shared" si="6"/>
        <v>2872.794008784429</v>
      </c>
      <c r="L40" s="21">
        <f t="shared" si="9"/>
        <v>0.23350353643700147</v>
      </c>
      <c r="N40" s="166" t="s">
        <v>25</v>
      </c>
      <c r="O40" s="167">
        <f t="shared" si="7"/>
        <v>-2.3746903759792173</v>
      </c>
      <c r="P40" s="167">
        <f t="shared" si="8"/>
        <v>2.5805022454034678</v>
      </c>
      <c r="Q40" s="167">
        <f t="shared" si="2"/>
        <v>-2.8443604948522978</v>
      </c>
      <c r="R40" s="167">
        <f t="shared" si="3"/>
        <v>3.099123167310911</v>
      </c>
    </row>
    <row r="41" spans="2:18" ht="15">
      <c r="B41" s="23" t="s">
        <v>26</v>
      </c>
      <c r="C41" s="208">
        <f t="shared" si="0"/>
        <v>8842</v>
      </c>
      <c r="D41" s="24">
        <v>4198</v>
      </c>
      <c r="E41" s="24">
        <v>4644</v>
      </c>
      <c r="F41" s="25">
        <f t="shared" si="4"/>
        <v>3.5612300380610994E-2</v>
      </c>
      <c r="G41" s="208">
        <f t="shared" si="1"/>
        <v>11399.463554933744</v>
      </c>
      <c r="H41" s="24">
        <v>5456.2074899449899</v>
      </c>
      <c r="I41" s="24">
        <v>5943.2560649887528</v>
      </c>
      <c r="J41" s="25">
        <f t="shared" si="5"/>
        <v>4.4645127205176507E-2</v>
      </c>
      <c r="K41" s="26">
        <f t="shared" si="6"/>
        <v>2557.4635549337436</v>
      </c>
      <c r="L41" s="21">
        <f t="shared" si="9"/>
        <v>0.2892403930031377</v>
      </c>
      <c r="N41" s="23" t="s">
        <v>26</v>
      </c>
      <c r="O41" s="22">
        <f t="shared" si="7"/>
        <v>-1.6907988803189882</v>
      </c>
      <c r="P41" s="22">
        <f t="shared" si="8"/>
        <v>1.8704311577421109</v>
      </c>
      <c r="Q41" s="22">
        <f t="shared" si="2"/>
        <v>-2.1368819354749604</v>
      </c>
      <c r="R41" s="22">
        <f t="shared" si="3"/>
        <v>2.3276307850426901</v>
      </c>
    </row>
    <row r="42" spans="2:18" ht="15">
      <c r="B42" s="23" t="s">
        <v>27</v>
      </c>
      <c r="C42" s="208">
        <f t="shared" si="0"/>
        <v>6703</v>
      </c>
      <c r="D42" s="24">
        <v>3022</v>
      </c>
      <c r="E42" s="24">
        <v>3681</v>
      </c>
      <c r="F42" s="25">
        <f t="shared" si="4"/>
        <v>2.6997200797470648E-2</v>
      </c>
      <c r="G42" s="208">
        <f t="shared" si="1"/>
        <v>8008.7915846146652</v>
      </c>
      <c r="H42" s="24">
        <v>3653.538269342831</v>
      </c>
      <c r="I42" s="24">
        <v>4355.2533152718343</v>
      </c>
      <c r="J42" s="25">
        <f t="shared" si="5"/>
        <v>3.1365819745098264E-2</v>
      </c>
      <c r="K42" s="26">
        <f t="shared" si="6"/>
        <v>1305.7915846146652</v>
      </c>
      <c r="L42" s="21">
        <f t="shared" si="9"/>
        <v>0.19480703932786292</v>
      </c>
      <c r="N42" s="23" t="s">
        <v>27</v>
      </c>
      <c r="O42" s="22">
        <f t="shared" si="7"/>
        <v>-1.2171496465755078</v>
      </c>
      <c r="P42" s="22">
        <f t="shared" si="8"/>
        <v>1.4825704331715568</v>
      </c>
      <c r="Q42" s="22">
        <f t="shared" si="2"/>
        <v>-1.4308803216726385</v>
      </c>
      <c r="R42" s="22">
        <f t="shared" si="3"/>
        <v>1.7057016528371882</v>
      </c>
    </row>
    <row r="43" spans="2:18" ht="15">
      <c r="B43" s="23" t="s">
        <v>28</v>
      </c>
      <c r="C43" s="208">
        <f t="shared" si="0"/>
        <v>5207</v>
      </c>
      <c r="D43" s="24">
        <v>2292</v>
      </c>
      <c r="E43" s="24">
        <v>2915</v>
      </c>
      <c r="F43" s="25">
        <f t="shared" si="4"/>
        <v>2.0971867007672635E-2</v>
      </c>
      <c r="G43" s="208">
        <f t="shared" si="1"/>
        <v>5576.1674469252184</v>
      </c>
      <c r="H43" s="24">
        <v>2488.7585980590084</v>
      </c>
      <c r="I43" s="24">
        <v>3087.4088488662101</v>
      </c>
      <c r="J43" s="25">
        <f t="shared" si="5"/>
        <v>2.1838633351969838E-2</v>
      </c>
      <c r="K43" s="26">
        <f t="shared" si="6"/>
        <v>369.16744692521843</v>
      </c>
      <c r="L43" s="21">
        <f t="shared" si="9"/>
        <v>7.089829977438418E-2</v>
      </c>
      <c r="N43" s="23" t="s">
        <v>28</v>
      </c>
      <c r="O43" s="22">
        <f t="shared" si="7"/>
        <v>-0.92313269025515043</v>
      </c>
      <c r="P43" s="22">
        <f t="shared" si="8"/>
        <v>1.1740540105121131</v>
      </c>
      <c r="Q43" s="22">
        <f t="shared" si="2"/>
        <v>-0.97470327141167801</v>
      </c>
      <c r="R43" s="22">
        <f t="shared" si="3"/>
        <v>1.2091600637853057</v>
      </c>
    </row>
    <row r="44" spans="2:18" ht="15">
      <c r="B44" s="23" t="s">
        <v>29</v>
      </c>
      <c r="C44" s="208">
        <f t="shared" si="0"/>
        <v>5188</v>
      </c>
      <c r="D44" s="24">
        <v>1838</v>
      </c>
      <c r="E44" s="24">
        <v>3350</v>
      </c>
      <c r="F44" s="25">
        <f t="shared" si="4"/>
        <v>2.0895342046438569E-2</v>
      </c>
      <c r="G44" s="208">
        <f t="shared" si="1"/>
        <v>5498.20740850325</v>
      </c>
      <c r="H44" s="24">
        <v>1996.136794051348</v>
      </c>
      <c r="I44" s="24">
        <v>3502.0706144519017</v>
      </c>
      <c r="J44" s="25">
        <f t="shared" si="5"/>
        <v>2.1533308823714924E-2</v>
      </c>
      <c r="K44" s="26">
        <f t="shared" si="6"/>
        <v>310.20740850325001</v>
      </c>
      <c r="L44" s="21">
        <f t="shared" si="9"/>
        <v>5.9793255301320354E-2</v>
      </c>
      <c r="N44" s="23" t="s">
        <v>29</v>
      </c>
      <c r="O44" s="22">
        <f t="shared" si="7"/>
        <v>-0.7402783092011197</v>
      </c>
      <c r="P44" s="22">
        <f t="shared" si="8"/>
        <v>1.3492558954427372</v>
      </c>
      <c r="Q44" s="22">
        <f t="shared" si="2"/>
        <v>-0.78177170934315632</v>
      </c>
      <c r="R44" s="22">
        <f t="shared" si="3"/>
        <v>1.3715591730283361</v>
      </c>
    </row>
    <row r="45" spans="2:18" ht="8.25" customHeight="1">
      <c r="B45" s="23"/>
      <c r="C45" s="208"/>
      <c r="D45" s="18"/>
      <c r="E45" s="18"/>
      <c r="F45" s="210"/>
      <c r="G45" s="208"/>
      <c r="H45" s="18"/>
      <c r="I45" s="18"/>
      <c r="J45" s="27"/>
      <c r="K45" s="26"/>
      <c r="L45" s="28"/>
    </row>
    <row r="46" spans="2:18" ht="15">
      <c r="B46" s="29" t="s">
        <v>30</v>
      </c>
      <c r="C46" s="208">
        <f t="shared" si="0"/>
        <v>51375</v>
      </c>
      <c r="D46" s="30">
        <v>26263</v>
      </c>
      <c r="E46" s="30">
        <v>25112</v>
      </c>
      <c r="F46" s="25">
        <f t="shared" si="4"/>
        <v>0.206919467547375</v>
      </c>
      <c r="G46" s="208">
        <f t="shared" si="1"/>
        <v>51095.081559255923</v>
      </c>
      <c r="H46" s="31">
        <v>26083.757738261062</v>
      </c>
      <c r="I46" s="31">
        <v>25011.323820994861</v>
      </c>
      <c r="J46" s="25">
        <f t="shared" si="5"/>
        <v>0.20010997927920546</v>
      </c>
      <c r="K46" s="26">
        <f t="shared" si="6"/>
        <v>-279.91844074407709</v>
      </c>
      <c r="L46" s="21">
        <f t="shared" si="9"/>
        <v>-5.4485341264053936E-3</v>
      </c>
    </row>
    <row r="47" spans="2:18" ht="15">
      <c r="B47" s="32" t="s">
        <v>31</v>
      </c>
      <c r="C47" s="208">
        <f t="shared" si="0"/>
        <v>37670</v>
      </c>
      <c r="D47" s="24">
        <v>19187</v>
      </c>
      <c r="E47" s="24">
        <v>18483</v>
      </c>
      <c r="F47" s="25">
        <f t="shared" si="4"/>
        <v>0.15172080472038182</v>
      </c>
      <c r="G47" s="208">
        <f t="shared" si="1"/>
        <v>37377.034616629113</v>
      </c>
      <c r="H47" s="31">
        <v>19026.435441302914</v>
      </c>
      <c r="I47" s="31">
        <v>18350.599175326199</v>
      </c>
      <c r="J47" s="25">
        <f t="shared" si="5"/>
        <v>0.14638429755665738</v>
      </c>
      <c r="K47" s="26">
        <f t="shared" si="6"/>
        <v>-292.96538337088714</v>
      </c>
      <c r="L47" s="21">
        <f t="shared" si="9"/>
        <v>-7.7771537926967652E-3</v>
      </c>
    </row>
    <row r="48" spans="2:18" ht="15">
      <c r="B48" s="23" t="s">
        <v>32</v>
      </c>
      <c r="C48" s="208">
        <f t="shared" si="0"/>
        <v>32624</v>
      </c>
      <c r="D48" s="24">
        <v>17052</v>
      </c>
      <c r="E48" s="24">
        <v>15572</v>
      </c>
      <c r="F48" s="25">
        <f t="shared" si="4"/>
        <v>0.13139738606842943</v>
      </c>
      <c r="G48" s="208">
        <f t="shared" si="1"/>
        <v>32002.873462356984</v>
      </c>
      <c r="H48" s="31">
        <v>16615.987658750859</v>
      </c>
      <c r="I48" s="31">
        <v>15386.885803606127</v>
      </c>
      <c r="J48" s="25">
        <f t="shared" si="5"/>
        <v>0.12533680640083414</v>
      </c>
      <c r="K48" s="26">
        <f t="shared" si="6"/>
        <v>-621.12653764301649</v>
      </c>
      <c r="L48" s="21">
        <f t="shared" si="9"/>
        <v>-1.9038944876257249E-2</v>
      </c>
    </row>
    <row r="49" spans="1:15" ht="15">
      <c r="B49" s="23" t="s">
        <v>33</v>
      </c>
      <c r="C49" s="208">
        <f t="shared" si="0"/>
        <v>56675</v>
      </c>
      <c r="D49" s="208">
        <f>SUM(D32:D35)</f>
        <v>28640</v>
      </c>
      <c r="E49" s="208">
        <f>SUM(E32:E35)</f>
        <v>28035</v>
      </c>
      <c r="F49" s="25">
        <f t="shared" si="4"/>
        <v>0.22826590410214068</v>
      </c>
      <c r="G49" s="208">
        <f t="shared" si="1"/>
        <v>59129.288698224911</v>
      </c>
      <c r="H49" s="208">
        <f>SUM(H32:H35)</f>
        <v>29833.148358465751</v>
      </c>
      <c r="I49" s="208">
        <f>SUM(I32:I35)</f>
        <v>29296.14033975916</v>
      </c>
      <c r="J49" s="25">
        <f t="shared" si="5"/>
        <v>0.23157533709920267</v>
      </c>
      <c r="K49" s="26">
        <f t="shared" si="6"/>
        <v>2454.2886982249111</v>
      </c>
      <c r="L49" s="21">
        <f t="shared" si="9"/>
        <v>4.3304608702689214E-2</v>
      </c>
      <c r="N49" s="33"/>
    </row>
    <row r="50" spans="1:15" ht="15">
      <c r="B50" s="23" t="s">
        <v>34</v>
      </c>
      <c r="C50" s="208">
        <f t="shared" si="0"/>
        <v>69368</v>
      </c>
      <c r="D50" s="208">
        <f>SUM(D36:D39)</f>
        <v>33647</v>
      </c>
      <c r="E50" s="208">
        <f>SUM(E36:E39)</f>
        <v>35721</v>
      </c>
      <c r="F50" s="25">
        <f t="shared" si="4"/>
        <v>0.2793886058360352</v>
      </c>
      <c r="G50" s="208">
        <f t="shared" si="1"/>
        <v>67448.599594498373</v>
      </c>
      <c r="H50" s="208">
        <f>SUM(H36:H39)</f>
        <v>32755.997488850295</v>
      </c>
      <c r="I50" s="208">
        <f>SUM(I36:I39)</f>
        <v>34692.602105648082</v>
      </c>
      <c r="J50" s="25">
        <f t="shared" si="5"/>
        <v>0.26415728198052901</v>
      </c>
      <c r="K50" s="26">
        <f t="shared" si="6"/>
        <v>-1919.4004055016267</v>
      </c>
      <c r="L50" s="21">
        <f t="shared" si="9"/>
        <v>-2.7669824782343828E-2</v>
      </c>
    </row>
    <row r="51" spans="1:15" ht="15">
      <c r="B51" s="14" t="s">
        <v>35</v>
      </c>
      <c r="C51" s="208">
        <f t="shared" si="0"/>
        <v>38243</v>
      </c>
      <c r="D51" s="212">
        <f>SUM(D40:D44)</f>
        <v>17246</v>
      </c>
      <c r="E51" s="212">
        <f>SUM(E40:E44)</f>
        <v>20997</v>
      </c>
      <c r="F51" s="34">
        <f t="shared" si="4"/>
        <v>0.15402863644601969</v>
      </c>
      <c r="G51" s="211">
        <f t="shared" si="1"/>
        <v>45658.424003761305</v>
      </c>
      <c r="H51" s="212">
        <f>SUM(H40:H44)</f>
        <v>20857.289020929293</v>
      </c>
      <c r="I51" s="212">
        <f>SUM(I40:I44)</f>
        <v>24801.134982832013</v>
      </c>
      <c r="J51" s="34">
        <f t="shared" si="5"/>
        <v>0.17881772574759161</v>
      </c>
      <c r="K51" s="35">
        <f t="shared" si="6"/>
        <v>7415.4240037613054</v>
      </c>
      <c r="L51" s="36">
        <f t="shared" si="9"/>
        <v>0.1939027796920039</v>
      </c>
    </row>
    <row r="52" spans="1:15">
      <c r="A52" s="1"/>
      <c r="B52" s="154"/>
      <c r="C52" s="18"/>
      <c r="D52" s="18"/>
      <c r="E52" s="18"/>
      <c r="F52" s="18"/>
      <c r="G52" s="1"/>
      <c r="H52" s="1"/>
      <c r="I52" s="1"/>
      <c r="K52" s="18"/>
      <c r="L52" s="37"/>
    </row>
    <row r="53" spans="1:15">
      <c r="A53" s="1"/>
      <c r="B53" s="454" t="s">
        <v>36</v>
      </c>
      <c r="C53" s="455"/>
      <c r="D53" s="153">
        <v>2010</v>
      </c>
      <c r="E53" s="39">
        <v>2014</v>
      </c>
      <c r="F53" s="40" t="s">
        <v>37</v>
      </c>
      <c r="H53" s="456" t="s">
        <v>36</v>
      </c>
      <c r="I53" s="457"/>
      <c r="J53" s="39">
        <v>2010</v>
      </c>
      <c r="K53" s="39">
        <v>2014</v>
      </c>
      <c r="L53" s="40" t="s">
        <v>37</v>
      </c>
    </row>
    <row r="54" spans="1:15">
      <c r="A54" s="1"/>
      <c r="B54" s="41" t="s">
        <v>38</v>
      </c>
      <c r="D54" s="42">
        <v>39</v>
      </c>
      <c r="E54" s="43">
        <v>39.799999999999997</v>
      </c>
      <c r="F54" s="28">
        <f t="shared" ref="F54:F59" si="10">E54-D54</f>
        <v>0.79999999999999716</v>
      </c>
      <c r="H54" s="44" t="s">
        <v>39</v>
      </c>
      <c r="J54" s="213">
        <f>(C27/SUM(E30:E35))*100</f>
        <v>28.525934559986677</v>
      </c>
      <c r="K54" s="213">
        <f>(G27/SUM(I30:I35))*100</f>
        <v>27.887220867320021</v>
      </c>
      <c r="L54" s="28">
        <f t="shared" ref="L54:L59" si="11">K54-J54</f>
        <v>-0.63871369266665567</v>
      </c>
    </row>
    <row r="55" spans="1:15">
      <c r="B55" s="41" t="s">
        <v>40</v>
      </c>
      <c r="D55" s="43">
        <v>37.299999999999997</v>
      </c>
      <c r="E55" s="43">
        <v>38.200000000000003</v>
      </c>
      <c r="F55" s="28">
        <f t="shared" si="10"/>
        <v>0.90000000000000568</v>
      </c>
      <c r="H55" s="41" t="s">
        <v>41</v>
      </c>
      <c r="J55" s="213">
        <f>(D26/E26) *100</f>
        <v>97.936015689150722</v>
      </c>
      <c r="K55" s="213">
        <f>(H26/I26) *100</f>
        <v>97.645258492335643</v>
      </c>
      <c r="L55" s="28">
        <f t="shared" si="11"/>
        <v>-0.29075719681507906</v>
      </c>
    </row>
    <row r="56" spans="1:15">
      <c r="B56" s="44" t="s">
        <v>42</v>
      </c>
      <c r="D56" s="43">
        <v>40.700000000000003</v>
      </c>
      <c r="E56" s="43">
        <v>41.4</v>
      </c>
      <c r="F56" s="28">
        <f t="shared" si="10"/>
        <v>0.69999999999999574</v>
      </c>
      <c r="H56" s="45" t="s">
        <v>43</v>
      </c>
      <c r="J56" s="213">
        <f>(D46/E46)*100</f>
        <v>104.58346607199745</v>
      </c>
      <c r="K56" s="213">
        <f>(H46/I46)*100</f>
        <v>104.28779350082216</v>
      </c>
      <c r="L56" s="28">
        <f t="shared" si="11"/>
        <v>-0.29567257117528811</v>
      </c>
    </row>
    <row r="57" spans="1:15">
      <c r="B57" s="44" t="s">
        <v>44</v>
      </c>
      <c r="D57" s="213">
        <f>((SUM(C27:C30) + SUM(C40:C44)) /SUM(C31:C39))*100</f>
        <v>66.915407834674525</v>
      </c>
      <c r="E57" s="213">
        <f>((SUM(G27:G30)+SUM(G40:G44))/SUM(G31:G39))*100</f>
        <v>71.250336905455811</v>
      </c>
      <c r="F57" s="28">
        <f t="shared" si="10"/>
        <v>4.3349290707812855</v>
      </c>
      <c r="H57" s="45" t="s">
        <v>45</v>
      </c>
      <c r="J57" s="213">
        <f>(SUM(D48:D50)/SUM(E48:E50))*100</f>
        <v>100.01386647841872</v>
      </c>
      <c r="K57" s="213">
        <f>(SUM(H48:H50)/SUM(I48:I50))*100</f>
        <v>99.785205173543218</v>
      </c>
      <c r="L57" s="28">
        <f t="shared" si="11"/>
        <v>-0.22866130487550151</v>
      </c>
    </row>
    <row r="58" spans="1:15" ht="15">
      <c r="B58" s="41" t="s">
        <v>46</v>
      </c>
      <c r="D58" s="213">
        <f>(SUM(C27:C30) /SUM(C31:C39))*100</f>
        <v>41.205655164068325</v>
      </c>
      <c r="E58" s="213">
        <f>(SUM(G27:G30) /SUM(G31:G39))*100</f>
        <v>40.627741126513349</v>
      </c>
      <c r="F58" s="28">
        <f t="shared" si="10"/>
        <v>-0.57791403755497583</v>
      </c>
      <c r="H58" s="45" t="s">
        <v>47</v>
      </c>
      <c r="I58" s="1"/>
      <c r="J58" s="213">
        <f>(SUM(D40:D43)/SUM(E40:E43))*100</f>
        <v>87.312291040970138</v>
      </c>
      <c r="K58" s="213">
        <f>(SUM(H40:H43)/SUM(I40:I43))*100</f>
        <v>88.553900305961747</v>
      </c>
      <c r="L58" s="28">
        <f t="shared" si="11"/>
        <v>1.2416092649916095</v>
      </c>
      <c r="O58" s="46"/>
    </row>
    <row r="59" spans="1:15">
      <c r="B59" s="47" t="s">
        <v>48</v>
      </c>
      <c r="C59" s="6"/>
      <c r="D59" s="214">
        <f>(C51 / (SUM(C31:C39)))*100</f>
        <v>25.709752670606189</v>
      </c>
      <c r="E59" s="214">
        <f>(G51 / (SUM(G31:G39)))*100</f>
        <v>30.622595778942458</v>
      </c>
      <c r="F59" s="289">
        <f t="shared" si="10"/>
        <v>4.9128431083362685</v>
      </c>
      <c r="H59" s="48" t="s">
        <v>49</v>
      </c>
      <c r="I59" s="6"/>
      <c r="J59" s="214">
        <f>(D44/E44 )*100</f>
        <v>54.865671641791046</v>
      </c>
      <c r="K59" s="214">
        <f>(H44/I44 )*100</f>
        <v>56.998759128783504</v>
      </c>
      <c r="L59" s="289">
        <f t="shared" si="11"/>
        <v>2.1330874869924585</v>
      </c>
      <c r="M59" s="9"/>
    </row>
    <row r="60" spans="1:15">
      <c r="A60" s="1"/>
      <c r="B60" s="49"/>
    </row>
    <row r="61" spans="1:15">
      <c r="B61" s="50" t="s">
        <v>50</v>
      </c>
      <c r="H61" s="50" t="s">
        <v>51</v>
      </c>
    </row>
    <row r="62" spans="1:15">
      <c r="B62" s="50" t="s">
        <v>52</v>
      </c>
      <c r="H62" s="50" t="s">
        <v>53</v>
      </c>
    </row>
    <row r="63" spans="1:15">
      <c r="B63" s="50" t="s">
        <v>54</v>
      </c>
    </row>
    <row r="65" spans="2:5">
      <c r="B65" s="51" t="s">
        <v>58</v>
      </c>
      <c r="C65" s="51"/>
      <c r="D65" s="51"/>
      <c r="E65" s="51"/>
    </row>
    <row r="66" spans="2:5">
      <c r="B66" s="51"/>
      <c r="C66" s="51"/>
      <c r="D66" s="51"/>
      <c r="E66" s="51"/>
    </row>
    <row r="67" spans="2:5">
      <c r="B67" s="51"/>
      <c r="C67" s="51"/>
      <c r="D67" s="51"/>
      <c r="E67" s="51"/>
    </row>
    <row r="68" spans="2:5">
      <c r="B68" s="51"/>
      <c r="C68" s="51"/>
      <c r="D68" s="51"/>
      <c r="E68" s="51"/>
    </row>
    <row r="69" spans="2:5">
      <c r="B69" s="51"/>
      <c r="C69" s="51"/>
      <c r="D69" s="51"/>
      <c r="E69" s="51"/>
    </row>
    <row r="70" spans="2:5">
      <c r="B70" s="51"/>
      <c r="C70" s="51"/>
      <c r="D70" s="51"/>
      <c r="E70" s="51"/>
    </row>
    <row r="71" spans="2:5">
      <c r="B71" s="51"/>
      <c r="C71" s="51"/>
      <c r="D71" s="51"/>
      <c r="E71" s="51"/>
    </row>
    <row r="72" spans="2:5">
      <c r="B72" s="51"/>
      <c r="C72" s="51"/>
      <c r="D72" s="51"/>
      <c r="E72" s="51"/>
    </row>
    <row r="73" spans="2:5">
      <c r="B73" s="51"/>
      <c r="C73" s="51"/>
      <c r="D73" s="51"/>
      <c r="E73" s="51"/>
    </row>
    <row r="74" spans="2:5">
      <c r="B74" s="51"/>
      <c r="C74" s="51"/>
      <c r="D74" s="51"/>
      <c r="E74" s="51"/>
    </row>
    <row r="75" spans="2:5">
      <c r="B75" s="51"/>
      <c r="C75" s="51"/>
      <c r="D75" s="51"/>
      <c r="E75" s="51"/>
    </row>
    <row r="76" spans="2:5">
      <c r="B76" s="51"/>
      <c r="C76" s="51"/>
      <c r="D76" s="51"/>
      <c r="E76" s="51"/>
    </row>
    <row r="77" spans="2:5">
      <c r="B77" s="51"/>
      <c r="C77" s="51"/>
      <c r="D77" s="51"/>
      <c r="E77" s="51"/>
    </row>
    <row r="78" spans="2:5">
      <c r="B78" s="51"/>
      <c r="C78" s="51"/>
      <c r="D78" s="51"/>
      <c r="E78" s="51"/>
    </row>
    <row r="79" spans="2:5">
      <c r="B79" s="51"/>
      <c r="C79" s="51"/>
      <c r="D79" s="51"/>
      <c r="E79" s="51"/>
    </row>
    <row r="80" spans="2:5">
      <c r="B80" s="51"/>
      <c r="C80" s="51"/>
      <c r="D80" s="51"/>
      <c r="E80" s="51"/>
    </row>
    <row r="81" spans="2:5">
      <c r="B81" s="51"/>
      <c r="C81" s="51"/>
      <c r="D81" s="51"/>
      <c r="E81" s="51"/>
    </row>
    <row r="82" spans="2:5">
      <c r="B82" s="51"/>
      <c r="C82" s="51"/>
      <c r="D82" s="51"/>
      <c r="E82" s="51"/>
    </row>
    <row r="83" spans="2:5">
      <c r="B83" s="51"/>
      <c r="C83" s="51"/>
      <c r="D83" s="51"/>
      <c r="E83" s="51"/>
    </row>
    <row r="84" spans="2:5">
      <c r="B84" s="51"/>
      <c r="C84" s="51"/>
      <c r="D84" s="51"/>
      <c r="E84" s="51"/>
    </row>
    <row r="85" spans="2:5">
      <c r="B85" s="51"/>
      <c r="C85" s="51"/>
      <c r="D85" s="51"/>
      <c r="E85" s="51"/>
    </row>
    <row r="86" spans="2:5">
      <c r="B86" s="51"/>
      <c r="C86" s="51"/>
      <c r="D86" s="51"/>
      <c r="E86" s="51"/>
    </row>
    <row r="87" spans="2:5">
      <c r="B87" s="51"/>
      <c r="C87" s="51"/>
      <c r="D87" s="51"/>
      <c r="E87" s="51"/>
    </row>
    <row r="88" spans="2:5">
      <c r="B88" s="51"/>
      <c r="C88" s="51"/>
      <c r="D88" s="51"/>
      <c r="E88" s="51"/>
    </row>
    <row r="89" spans="2:5">
      <c r="B89" s="51"/>
      <c r="C89" s="51"/>
      <c r="D89" s="51"/>
      <c r="E89" s="51"/>
    </row>
    <row r="90" spans="2:5">
      <c r="B90" s="51"/>
      <c r="C90" s="51"/>
      <c r="D90" s="51"/>
      <c r="E90" s="51"/>
    </row>
    <row r="91" spans="2:5">
      <c r="B91" s="51"/>
      <c r="C91" s="51"/>
      <c r="D91" s="51"/>
      <c r="E91" s="51"/>
    </row>
    <row r="92" spans="2:5">
      <c r="B92" s="51"/>
      <c r="C92" s="51"/>
      <c r="D92" s="51"/>
      <c r="E92" s="51"/>
    </row>
    <row r="93" spans="2:5">
      <c r="B93" s="51"/>
      <c r="C93" s="51"/>
      <c r="D93" s="51"/>
      <c r="E93" s="51"/>
    </row>
    <row r="94" spans="2:5">
      <c r="B94" s="51"/>
      <c r="C94" s="51"/>
      <c r="D94" s="51"/>
      <c r="E94" s="51"/>
    </row>
    <row r="95" spans="2:5">
      <c r="B95" s="51"/>
      <c r="C95" s="51"/>
      <c r="D95" s="51"/>
      <c r="E95" s="51"/>
    </row>
    <row r="96" spans="2:5">
      <c r="B96" s="51"/>
      <c r="C96" s="51"/>
      <c r="D96" s="51"/>
      <c r="E96" s="51"/>
    </row>
    <row r="97" spans="2:5">
      <c r="B97" s="51"/>
      <c r="C97" s="51"/>
      <c r="D97" s="51"/>
      <c r="E97" s="51"/>
    </row>
    <row r="98" spans="2:5">
      <c r="B98" s="51"/>
      <c r="C98" s="51"/>
      <c r="D98" s="51"/>
      <c r="E98" s="51"/>
    </row>
    <row r="99" spans="2:5">
      <c r="B99" s="51"/>
      <c r="C99" s="51"/>
      <c r="D99" s="51"/>
      <c r="E99" s="51"/>
    </row>
    <row r="100" spans="2:5">
      <c r="B100" s="51"/>
      <c r="C100" s="51"/>
      <c r="D100" s="51"/>
      <c r="E100" s="51"/>
    </row>
    <row r="101" spans="2:5">
      <c r="B101" s="51"/>
      <c r="C101" s="51"/>
      <c r="D101" s="51"/>
      <c r="E101" s="51"/>
    </row>
    <row r="102" spans="2:5">
      <c r="B102" s="51"/>
      <c r="C102" s="51"/>
      <c r="D102" s="51"/>
      <c r="E102" s="51"/>
    </row>
    <row r="103" spans="2:5">
      <c r="B103" s="51"/>
      <c r="C103" s="51"/>
      <c r="D103" s="51"/>
      <c r="E103" s="51"/>
    </row>
    <row r="104" spans="2:5">
      <c r="B104" s="51"/>
      <c r="C104" s="51"/>
      <c r="D104" s="51"/>
      <c r="E104" s="51"/>
    </row>
    <row r="105" spans="2:5">
      <c r="B105" s="51"/>
      <c r="C105" s="51"/>
      <c r="D105" s="51"/>
      <c r="E105" s="51"/>
    </row>
    <row r="106" spans="2:5">
      <c r="B106" s="51"/>
      <c r="C106" s="51"/>
      <c r="D106" s="51"/>
      <c r="E106" s="51"/>
    </row>
    <row r="107" spans="2:5">
      <c r="B107" s="51"/>
      <c r="C107" s="51"/>
      <c r="D107" s="51"/>
      <c r="E107" s="51"/>
    </row>
    <row r="108" spans="2:5">
      <c r="B108" s="51"/>
      <c r="C108" s="51"/>
      <c r="D108" s="51"/>
      <c r="E108" s="51"/>
    </row>
    <row r="109" spans="2:5">
      <c r="B109" s="51"/>
      <c r="C109" s="51"/>
      <c r="D109" s="51"/>
      <c r="E109" s="51"/>
    </row>
    <row r="110" spans="2:5">
      <c r="B110" s="51"/>
      <c r="C110" s="51"/>
      <c r="D110" s="51"/>
      <c r="E110" s="51"/>
    </row>
    <row r="111" spans="2:5">
      <c r="B111" s="51"/>
      <c r="C111" s="51"/>
      <c r="D111" s="51"/>
      <c r="E111" s="51"/>
    </row>
    <row r="112" spans="2:5">
      <c r="B112" s="51"/>
      <c r="C112" s="51"/>
      <c r="D112" s="51"/>
      <c r="E112" s="51"/>
    </row>
    <row r="113" spans="2:5">
      <c r="B113" s="51"/>
      <c r="C113" s="51"/>
      <c r="D113" s="51"/>
      <c r="E113" s="51"/>
    </row>
    <row r="114" spans="2:5">
      <c r="B114" s="51"/>
      <c r="C114" s="51"/>
      <c r="D114" s="51"/>
      <c r="E114" s="51"/>
    </row>
    <row r="115" spans="2:5">
      <c r="B115" s="51"/>
      <c r="C115" s="51"/>
      <c r="D115" s="51"/>
      <c r="E115" s="51"/>
    </row>
    <row r="116" spans="2:5">
      <c r="B116" s="51"/>
      <c r="C116" s="51"/>
      <c r="D116" s="51"/>
      <c r="E116" s="51"/>
    </row>
    <row r="117" spans="2:5">
      <c r="B117" s="51"/>
      <c r="C117" s="51"/>
      <c r="D117" s="51"/>
      <c r="E117" s="51"/>
    </row>
    <row r="118" spans="2:5">
      <c r="B118" s="51"/>
      <c r="C118" s="51"/>
      <c r="D118" s="51"/>
      <c r="E118" s="51"/>
    </row>
    <row r="119" spans="2:5">
      <c r="B119" s="51"/>
      <c r="C119" s="51"/>
      <c r="D119" s="51"/>
      <c r="E119" s="51"/>
    </row>
    <row r="120" spans="2:5">
      <c r="B120" s="51"/>
      <c r="C120" s="51"/>
      <c r="D120" s="51"/>
      <c r="E120" s="51"/>
    </row>
    <row r="121" spans="2:5">
      <c r="B121" s="51"/>
      <c r="C121" s="51"/>
      <c r="D121" s="51"/>
      <c r="E121" s="51"/>
    </row>
    <row r="122" spans="2:5">
      <c r="B122" s="51"/>
      <c r="C122" s="51"/>
      <c r="D122" s="51"/>
      <c r="E122" s="51"/>
    </row>
    <row r="123" spans="2:5">
      <c r="B123" s="51"/>
      <c r="C123" s="51"/>
      <c r="D123" s="51"/>
      <c r="E123" s="51"/>
    </row>
    <row r="124" spans="2:5">
      <c r="B124" s="51"/>
      <c r="C124" s="51"/>
      <c r="D124" s="51"/>
      <c r="E124" s="51"/>
    </row>
    <row r="125" spans="2:5">
      <c r="B125" s="51"/>
      <c r="C125" s="51"/>
      <c r="D125" s="51"/>
      <c r="E125" s="51"/>
    </row>
    <row r="126" spans="2:5">
      <c r="B126" s="51"/>
      <c r="C126" s="51"/>
      <c r="D126" s="51"/>
      <c r="E126" s="51"/>
    </row>
    <row r="127" spans="2:5">
      <c r="B127" s="51"/>
      <c r="C127" s="51"/>
      <c r="D127" s="51"/>
      <c r="E127" s="51"/>
    </row>
    <row r="128" spans="2:5">
      <c r="B128" s="51"/>
      <c r="C128" s="51"/>
      <c r="D128" s="51"/>
      <c r="E128" s="51"/>
    </row>
    <row r="129" spans="2:5">
      <c r="B129" s="51"/>
      <c r="C129" s="51"/>
      <c r="D129" s="51"/>
      <c r="E129" s="51"/>
    </row>
    <row r="130" spans="2:5">
      <c r="B130" s="51"/>
      <c r="C130" s="51"/>
      <c r="D130" s="51"/>
      <c r="E130" s="51"/>
    </row>
    <row r="131" spans="2:5">
      <c r="B131" s="51"/>
      <c r="C131" s="51"/>
      <c r="D131" s="51"/>
      <c r="E131" s="51"/>
    </row>
    <row r="132" spans="2:5">
      <c r="B132" s="51"/>
      <c r="C132" s="51"/>
      <c r="D132" s="51"/>
      <c r="E132" s="51"/>
    </row>
    <row r="133" spans="2:5">
      <c r="B133" s="51"/>
      <c r="C133" s="51"/>
      <c r="D133" s="51"/>
      <c r="E133" s="51"/>
    </row>
    <row r="134" spans="2:5">
      <c r="B134" s="51"/>
      <c r="C134" s="51"/>
      <c r="D134" s="51"/>
      <c r="E134" s="51"/>
    </row>
    <row r="135" spans="2:5">
      <c r="B135" s="51"/>
      <c r="C135" s="51"/>
      <c r="D135" s="51"/>
      <c r="E135" s="51"/>
    </row>
    <row r="136" spans="2:5">
      <c r="B136" s="51"/>
      <c r="C136" s="51"/>
      <c r="D136" s="51"/>
      <c r="E136" s="51"/>
    </row>
    <row r="137" spans="2:5">
      <c r="B137" s="51"/>
      <c r="C137" s="51"/>
      <c r="D137" s="51"/>
      <c r="E137" s="51"/>
    </row>
    <row r="138" spans="2:5">
      <c r="B138" s="51"/>
      <c r="C138" s="51"/>
      <c r="D138" s="51"/>
      <c r="E138" s="51"/>
    </row>
    <row r="139" spans="2:5">
      <c r="B139" s="51"/>
      <c r="C139" s="51"/>
      <c r="D139" s="51"/>
      <c r="E139" s="51"/>
    </row>
    <row r="140" spans="2:5">
      <c r="B140" s="51"/>
      <c r="C140" s="51"/>
      <c r="D140" s="51"/>
      <c r="E140" s="51"/>
    </row>
    <row r="141" spans="2:5">
      <c r="B141" s="51"/>
      <c r="C141" s="51"/>
      <c r="D141" s="51"/>
      <c r="E141" s="51"/>
    </row>
    <row r="142" spans="2:5">
      <c r="B142" s="51"/>
      <c r="C142" s="51"/>
      <c r="D142" s="51"/>
      <c r="E142" s="51"/>
    </row>
    <row r="143" spans="2:5">
      <c r="B143" s="51"/>
      <c r="C143" s="51"/>
      <c r="D143" s="51"/>
      <c r="E143" s="51"/>
    </row>
    <row r="144" spans="2:5">
      <c r="B144" s="51"/>
      <c r="C144" s="51"/>
      <c r="D144" s="51"/>
      <c r="E144" s="51"/>
    </row>
    <row r="145" spans="2:5">
      <c r="B145" s="51"/>
      <c r="C145" s="51"/>
      <c r="D145" s="51"/>
      <c r="E145" s="51"/>
    </row>
    <row r="146" spans="2:5">
      <c r="B146" s="51"/>
      <c r="C146" s="51"/>
      <c r="D146" s="51"/>
      <c r="E146" s="51"/>
    </row>
    <row r="147" spans="2:5">
      <c r="B147" s="51"/>
      <c r="C147" s="51"/>
      <c r="D147" s="51"/>
      <c r="E147" s="51"/>
    </row>
    <row r="148" spans="2:5">
      <c r="B148" s="51"/>
      <c r="C148" s="51"/>
      <c r="D148" s="51"/>
      <c r="E148" s="51"/>
    </row>
    <row r="149" spans="2:5">
      <c r="B149" s="51"/>
      <c r="C149" s="51"/>
      <c r="D149" s="51"/>
      <c r="E149" s="51"/>
    </row>
    <row r="150" spans="2:5">
      <c r="B150" s="51"/>
      <c r="C150" s="51"/>
      <c r="D150" s="51"/>
      <c r="E150" s="51"/>
    </row>
    <row r="151" spans="2:5">
      <c r="B151" s="51"/>
      <c r="C151" s="51"/>
      <c r="D151" s="51"/>
      <c r="E151" s="51"/>
    </row>
    <row r="152" spans="2:5">
      <c r="B152" s="51"/>
      <c r="C152" s="51"/>
      <c r="D152" s="51"/>
      <c r="E152" s="51"/>
    </row>
    <row r="153" spans="2:5">
      <c r="B153" s="51"/>
      <c r="C153" s="51"/>
      <c r="D153" s="51"/>
      <c r="E153" s="51"/>
    </row>
    <row r="154" spans="2:5">
      <c r="B154" s="51"/>
      <c r="C154" s="51"/>
      <c r="D154" s="51"/>
      <c r="E154" s="51"/>
    </row>
    <row r="155" spans="2:5">
      <c r="B155" s="51"/>
      <c r="C155" s="51"/>
      <c r="D155" s="51"/>
      <c r="E155" s="51"/>
    </row>
    <row r="156" spans="2:5">
      <c r="B156" s="51"/>
      <c r="C156" s="51"/>
      <c r="D156" s="51"/>
      <c r="E156" s="51"/>
    </row>
    <row r="157" spans="2:5">
      <c r="B157" s="51"/>
      <c r="C157" s="51"/>
      <c r="D157" s="51"/>
      <c r="E157" s="51"/>
    </row>
    <row r="158" spans="2:5">
      <c r="B158" s="51"/>
      <c r="C158" s="51"/>
      <c r="D158" s="51"/>
      <c r="E158" s="51"/>
    </row>
    <row r="159" spans="2:5">
      <c r="B159" s="51"/>
      <c r="C159" s="51"/>
      <c r="D159" s="51"/>
      <c r="E159" s="51"/>
    </row>
    <row r="160" spans="2:5">
      <c r="B160" s="51"/>
      <c r="C160" s="51"/>
      <c r="D160" s="51"/>
      <c r="E160" s="51"/>
    </row>
    <row r="161" spans="2:5">
      <c r="B161" s="51"/>
      <c r="C161" s="51"/>
      <c r="D161" s="51"/>
      <c r="E161" s="51"/>
    </row>
    <row r="162" spans="2:5">
      <c r="B162" s="51"/>
      <c r="C162" s="51"/>
      <c r="D162" s="51"/>
      <c r="E162" s="51"/>
    </row>
    <row r="163" spans="2:5">
      <c r="B163" s="51"/>
      <c r="C163" s="51"/>
      <c r="D163" s="51"/>
      <c r="E163" s="51"/>
    </row>
    <row r="164" spans="2:5">
      <c r="B164" s="51"/>
      <c r="C164" s="51"/>
      <c r="D164" s="51"/>
      <c r="E164" s="51"/>
    </row>
    <row r="165" spans="2:5">
      <c r="B165" s="51"/>
      <c r="C165" s="51"/>
      <c r="D165" s="51"/>
      <c r="E165" s="51"/>
    </row>
    <row r="166" spans="2:5">
      <c r="B166" s="51"/>
      <c r="C166" s="51"/>
      <c r="D166" s="51"/>
      <c r="E166" s="51"/>
    </row>
    <row r="167" spans="2:5">
      <c r="B167" s="51"/>
      <c r="C167" s="51"/>
      <c r="D167" s="51"/>
      <c r="E167" s="51"/>
    </row>
    <row r="168" spans="2:5">
      <c r="B168" s="51"/>
      <c r="C168" s="51"/>
      <c r="D168" s="51"/>
      <c r="E168" s="51"/>
    </row>
    <row r="169" spans="2:5">
      <c r="B169" s="51"/>
      <c r="C169" s="51"/>
      <c r="D169" s="51"/>
      <c r="E169" s="51"/>
    </row>
    <row r="170" spans="2:5">
      <c r="B170" s="51"/>
      <c r="C170" s="51"/>
      <c r="D170" s="51"/>
      <c r="E170" s="51"/>
    </row>
    <row r="171" spans="2:5">
      <c r="B171" s="51"/>
      <c r="C171" s="51"/>
      <c r="D171" s="51"/>
      <c r="E171" s="51"/>
    </row>
    <row r="172" spans="2:5">
      <c r="B172" s="51"/>
      <c r="C172" s="51"/>
      <c r="D172" s="51"/>
      <c r="E172" s="51"/>
    </row>
    <row r="173" spans="2:5">
      <c r="B173" s="51"/>
      <c r="C173" s="51"/>
      <c r="D173" s="51"/>
      <c r="E173" s="51"/>
    </row>
    <row r="174" spans="2:5">
      <c r="B174" s="51"/>
      <c r="C174" s="51"/>
      <c r="D174" s="51"/>
      <c r="E174" s="51"/>
    </row>
    <row r="175" spans="2:5">
      <c r="B175" s="51"/>
      <c r="C175" s="51"/>
      <c r="D175" s="51"/>
      <c r="E175" s="51"/>
    </row>
    <row r="176" spans="2:5">
      <c r="B176" s="51"/>
      <c r="C176" s="51"/>
      <c r="D176" s="51"/>
      <c r="E176" s="51"/>
    </row>
    <row r="177" spans="2:5">
      <c r="B177" s="51"/>
      <c r="C177" s="51"/>
      <c r="D177" s="51"/>
      <c r="E177" s="51"/>
    </row>
    <row r="178" spans="2:5">
      <c r="B178" s="51"/>
      <c r="C178" s="51"/>
      <c r="D178" s="51"/>
      <c r="E178" s="51"/>
    </row>
    <row r="179" spans="2:5">
      <c r="B179" s="51"/>
      <c r="C179" s="51"/>
      <c r="D179" s="51"/>
      <c r="E179" s="51"/>
    </row>
    <row r="180" spans="2:5">
      <c r="B180" s="51"/>
      <c r="C180" s="51"/>
      <c r="D180" s="51"/>
      <c r="E180" s="51"/>
    </row>
    <row r="181" spans="2:5">
      <c r="B181" s="51"/>
      <c r="C181" s="51"/>
      <c r="D181" s="51"/>
      <c r="E181" s="51"/>
    </row>
    <row r="182" spans="2:5">
      <c r="B182" s="51"/>
      <c r="C182" s="51"/>
      <c r="D182" s="51"/>
      <c r="E182" s="51"/>
    </row>
    <row r="183" spans="2:5">
      <c r="B183" s="51"/>
      <c r="C183" s="51"/>
      <c r="D183" s="51"/>
      <c r="E183" s="51"/>
    </row>
    <row r="184" spans="2:5">
      <c r="B184" s="51"/>
      <c r="C184" s="51"/>
      <c r="D184" s="51"/>
      <c r="E184" s="51"/>
    </row>
    <row r="185" spans="2:5">
      <c r="B185" s="51"/>
      <c r="C185" s="51"/>
      <c r="D185" s="51"/>
      <c r="E185" s="51"/>
    </row>
    <row r="186" spans="2:5">
      <c r="B186" s="51"/>
      <c r="C186" s="51"/>
      <c r="D186" s="51"/>
      <c r="E186" s="51"/>
    </row>
    <row r="187" spans="2:5">
      <c r="B187" s="51"/>
      <c r="C187" s="51"/>
      <c r="D187" s="51"/>
      <c r="E187" s="51"/>
    </row>
    <row r="188" spans="2:5">
      <c r="B188" s="51"/>
      <c r="C188" s="51"/>
      <c r="D188" s="51"/>
      <c r="E188" s="51"/>
    </row>
    <row r="189" spans="2:5">
      <c r="B189" s="51"/>
      <c r="C189" s="51"/>
      <c r="D189" s="51"/>
      <c r="E189" s="51"/>
    </row>
    <row r="190" spans="2:5">
      <c r="B190" s="51"/>
      <c r="C190" s="51"/>
      <c r="D190" s="51"/>
      <c r="E190" s="51"/>
    </row>
    <row r="191" spans="2:5">
      <c r="B191" s="51"/>
      <c r="C191" s="51"/>
      <c r="D191" s="51"/>
      <c r="E191" s="51"/>
    </row>
    <row r="192" spans="2:5">
      <c r="B192" s="51"/>
      <c r="C192" s="51"/>
      <c r="D192" s="51"/>
      <c r="E192" s="51"/>
    </row>
    <row r="193" spans="2:5">
      <c r="B193" s="51"/>
      <c r="C193" s="51"/>
      <c r="D193" s="51"/>
      <c r="E193" s="51"/>
    </row>
    <row r="194" spans="2:5">
      <c r="B194" s="51"/>
      <c r="C194" s="51"/>
      <c r="D194" s="51"/>
      <c r="E194" s="51"/>
    </row>
    <row r="195" spans="2:5">
      <c r="B195" s="51"/>
      <c r="C195" s="51"/>
      <c r="D195" s="51"/>
      <c r="E195" s="51"/>
    </row>
    <row r="196" spans="2:5">
      <c r="B196" s="51"/>
      <c r="C196" s="51"/>
      <c r="D196" s="51"/>
      <c r="E196" s="51"/>
    </row>
    <row r="197" spans="2:5">
      <c r="B197" s="51"/>
      <c r="C197" s="51"/>
      <c r="D197" s="51"/>
      <c r="E197" s="51"/>
    </row>
    <row r="198" spans="2:5">
      <c r="B198" s="51"/>
      <c r="C198" s="51"/>
      <c r="D198" s="51"/>
      <c r="E198" s="51"/>
    </row>
    <row r="199" spans="2:5">
      <c r="B199" s="51"/>
      <c r="C199" s="51"/>
      <c r="D199" s="51"/>
      <c r="E199" s="51"/>
    </row>
    <row r="200" spans="2:5">
      <c r="B200" s="51"/>
      <c r="C200" s="51"/>
      <c r="D200" s="51"/>
      <c r="E200" s="51"/>
    </row>
    <row r="201" spans="2:5">
      <c r="B201" s="51"/>
      <c r="C201" s="51"/>
      <c r="D201" s="51"/>
      <c r="E201" s="51"/>
    </row>
    <row r="202" spans="2:5">
      <c r="B202" s="51"/>
      <c r="C202" s="51"/>
      <c r="D202" s="51"/>
      <c r="E202" s="51"/>
    </row>
    <row r="203" spans="2:5">
      <c r="B203" s="51"/>
      <c r="C203" s="51"/>
      <c r="D203" s="51"/>
      <c r="E203" s="51"/>
    </row>
    <row r="204" spans="2:5">
      <c r="B204" s="51"/>
      <c r="C204" s="51"/>
      <c r="D204" s="51"/>
      <c r="E204" s="51"/>
    </row>
    <row r="205" spans="2:5">
      <c r="B205" s="51"/>
      <c r="C205" s="51"/>
      <c r="D205" s="51"/>
      <c r="E205" s="51"/>
    </row>
    <row r="206" spans="2:5">
      <c r="B206" s="51"/>
      <c r="C206" s="51"/>
      <c r="D206" s="51"/>
      <c r="E206" s="51"/>
    </row>
    <row r="207" spans="2:5">
      <c r="B207" s="51"/>
      <c r="C207" s="51"/>
      <c r="D207" s="51"/>
      <c r="E207" s="51"/>
    </row>
    <row r="208" spans="2:5">
      <c r="B208" s="51"/>
      <c r="C208" s="51"/>
      <c r="D208" s="51"/>
      <c r="E208" s="51"/>
    </row>
    <row r="209" spans="2:5">
      <c r="B209" s="51"/>
      <c r="C209" s="51"/>
      <c r="D209" s="51"/>
      <c r="E209" s="51"/>
    </row>
    <row r="210" spans="2:5">
      <c r="B210" s="51"/>
      <c r="C210" s="51"/>
      <c r="D210" s="51"/>
      <c r="E210" s="51"/>
    </row>
    <row r="211" spans="2:5">
      <c r="B211" s="51"/>
      <c r="C211" s="51"/>
      <c r="D211" s="51"/>
      <c r="E211" s="51"/>
    </row>
    <row r="212" spans="2:5">
      <c r="B212" s="51"/>
      <c r="C212" s="51"/>
      <c r="D212" s="51"/>
      <c r="E212" s="51"/>
    </row>
    <row r="213" spans="2:5">
      <c r="B213" s="51"/>
      <c r="C213" s="51"/>
      <c r="D213" s="51"/>
      <c r="E213" s="51"/>
    </row>
    <row r="214" spans="2:5">
      <c r="B214" s="51"/>
      <c r="C214" s="51"/>
      <c r="D214" s="51"/>
      <c r="E214" s="51"/>
    </row>
    <row r="215" spans="2:5">
      <c r="B215" s="51"/>
      <c r="C215" s="51"/>
      <c r="D215" s="51"/>
      <c r="E215" s="51"/>
    </row>
    <row r="216" spans="2:5">
      <c r="B216" s="51"/>
      <c r="C216" s="51"/>
      <c r="D216" s="51"/>
      <c r="E216" s="51"/>
    </row>
    <row r="217" spans="2:5">
      <c r="B217" s="51"/>
      <c r="C217" s="51"/>
      <c r="D217" s="51"/>
      <c r="E217" s="51"/>
    </row>
    <row r="218" spans="2:5">
      <c r="B218" s="51"/>
      <c r="C218" s="51"/>
      <c r="D218" s="51"/>
      <c r="E218" s="51"/>
    </row>
    <row r="219" spans="2:5">
      <c r="B219" s="51"/>
      <c r="C219" s="51"/>
      <c r="D219" s="51"/>
      <c r="E219" s="51"/>
    </row>
    <row r="220" spans="2:5">
      <c r="B220" s="51"/>
      <c r="C220" s="51"/>
      <c r="D220" s="51"/>
      <c r="E220" s="51"/>
    </row>
    <row r="221" spans="2:5">
      <c r="B221" s="51"/>
      <c r="C221" s="51"/>
      <c r="D221" s="51"/>
      <c r="E221" s="51"/>
    </row>
    <row r="222" spans="2:5">
      <c r="B222" s="51"/>
      <c r="C222" s="51"/>
      <c r="D222" s="51"/>
      <c r="E222" s="51"/>
    </row>
    <row r="223" spans="2:5">
      <c r="B223" s="51"/>
      <c r="C223" s="51"/>
      <c r="D223" s="51"/>
      <c r="E223" s="51"/>
    </row>
    <row r="224" spans="2:5">
      <c r="B224" s="51"/>
      <c r="C224" s="51"/>
      <c r="D224" s="51"/>
      <c r="E224" s="51"/>
    </row>
    <row r="225" spans="2:5">
      <c r="B225" s="51"/>
      <c r="C225" s="51"/>
      <c r="D225" s="51"/>
      <c r="E225" s="51"/>
    </row>
    <row r="226" spans="2:5">
      <c r="B226" s="51"/>
      <c r="C226" s="51"/>
      <c r="D226" s="51"/>
      <c r="E226" s="51"/>
    </row>
    <row r="227" spans="2:5">
      <c r="B227" s="51"/>
      <c r="C227" s="51"/>
      <c r="D227" s="51"/>
      <c r="E227" s="51"/>
    </row>
    <row r="228" spans="2:5">
      <c r="B228" s="51"/>
      <c r="C228" s="51"/>
      <c r="D228" s="51"/>
      <c r="E228" s="51"/>
    </row>
    <row r="229" spans="2:5">
      <c r="B229" s="51"/>
      <c r="C229" s="51"/>
      <c r="D229" s="51"/>
      <c r="E229" s="51"/>
    </row>
    <row r="230" spans="2:5">
      <c r="B230" s="51"/>
      <c r="C230" s="51"/>
      <c r="D230" s="51"/>
      <c r="E230" s="51"/>
    </row>
    <row r="231" spans="2:5">
      <c r="B231" s="51"/>
      <c r="C231" s="51"/>
      <c r="D231" s="51"/>
      <c r="E231" s="51"/>
    </row>
    <row r="232" spans="2:5">
      <c r="B232" s="51"/>
      <c r="C232" s="51"/>
      <c r="D232" s="51"/>
      <c r="E232" s="51"/>
    </row>
    <row r="233" spans="2:5">
      <c r="B233" s="51"/>
      <c r="C233" s="51"/>
      <c r="D233" s="51"/>
      <c r="E233" s="51"/>
    </row>
    <row r="234" spans="2:5">
      <c r="B234" s="51"/>
      <c r="C234" s="51"/>
      <c r="D234" s="51"/>
      <c r="E234" s="51"/>
    </row>
    <row r="235" spans="2:5">
      <c r="B235" s="51"/>
      <c r="C235" s="51"/>
      <c r="D235" s="51"/>
      <c r="E235" s="51"/>
    </row>
    <row r="236" spans="2:5">
      <c r="B236" s="51"/>
      <c r="C236" s="51"/>
      <c r="D236" s="51"/>
      <c r="E236" s="51"/>
    </row>
    <row r="237" spans="2:5">
      <c r="B237" s="51"/>
      <c r="C237" s="51"/>
      <c r="D237" s="51"/>
      <c r="E237" s="51"/>
    </row>
    <row r="238" spans="2:5">
      <c r="B238" s="51"/>
      <c r="C238" s="51"/>
      <c r="D238" s="51"/>
      <c r="E238" s="51"/>
    </row>
    <row r="239" spans="2:5">
      <c r="B239" s="51"/>
      <c r="C239" s="51"/>
      <c r="D239" s="51"/>
      <c r="E239" s="51"/>
    </row>
    <row r="240" spans="2:5">
      <c r="B240" s="51"/>
      <c r="C240" s="51"/>
      <c r="D240" s="51"/>
      <c r="E240" s="51"/>
    </row>
    <row r="241" spans="2:5">
      <c r="B241" s="51"/>
      <c r="C241" s="51"/>
      <c r="D241" s="51"/>
      <c r="E241" s="51"/>
    </row>
    <row r="242" spans="2:5">
      <c r="B242" s="51"/>
      <c r="C242" s="51"/>
      <c r="D242" s="51"/>
      <c r="E242" s="51"/>
    </row>
    <row r="243" spans="2:5">
      <c r="B243" s="51"/>
      <c r="C243" s="51"/>
      <c r="D243" s="51"/>
      <c r="E243" s="51"/>
    </row>
    <row r="244" spans="2:5">
      <c r="B244" s="51"/>
      <c r="C244" s="51"/>
      <c r="D244" s="51"/>
      <c r="E244" s="51"/>
    </row>
    <row r="245" spans="2:5">
      <c r="B245" s="51"/>
      <c r="C245" s="51"/>
      <c r="D245" s="51"/>
      <c r="E245" s="51"/>
    </row>
    <row r="246" spans="2:5">
      <c r="B246" s="51"/>
      <c r="C246" s="51"/>
      <c r="D246" s="51"/>
      <c r="E246" s="51"/>
    </row>
    <row r="247" spans="2:5">
      <c r="B247" s="51"/>
      <c r="C247" s="51"/>
      <c r="D247" s="51"/>
      <c r="E247" s="51"/>
    </row>
    <row r="248" spans="2:5">
      <c r="B248" s="51"/>
      <c r="C248" s="51"/>
      <c r="D248" s="51"/>
      <c r="E248" s="51"/>
    </row>
    <row r="249" spans="2:5">
      <c r="B249" s="51"/>
      <c r="C249" s="51"/>
      <c r="D249" s="51"/>
      <c r="E249" s="51"/>
    </row>
    <row r="250" spans="2:5">
      <c r="B250" s="51"/>
      <c r="C250" s="51"/>
      <c r="D250" s="51"/>
      <c r="E250" s="51"/>
    </row>
    <row r="251" spans="2:5">
      <c r="B251" s="51"/>
      <c r="C251" s="51"/>
      <c r="D251" s="51"/>
      <c r="E251" s="51"/>
    </row>
    <row r="252" spans="2:5">
      <c r="B252" s="51"/>
      <c r="C252" s="51"/>
      <c r="D252" s="51"/>
      <c r="E252" s="51"/>
    </row>
  </sheetData>
  <mergeCells count="12">
    <mergeCell ref="A1:D1"/>
    <mergeCell ref="B53:C53"/>
    <mergeCell ref="H53:I53"/>
    <mergeCell ref="C2:K2"/>
    <mergeCell ref="E3:I3"/>
    <mergeCell ref="I4:J4"/>
    <mergeCell ref="B23:B25"/>
    <mergeCell ref="C23:F23"/>
    <mergeCell ref="K23:L23"/>
    <mergeCell ref="C24:E24"/>
    <mergeCell ref="G24:I24"/>
    <mergeCell ref="K24:L24"/>
  </mergeCells>
  <hyperlinks>
    <hyperlink ref="A1:B1" location="Index!A1" display="Return to Index (Table of Contents)"/>
  </hyperlinks>
  <pageMargins left="0.75" right="0.75" top="1" bottom="1" header="0.5" footer="0.5"/>
  <pageSetup scale="4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9"/>
    <pageSetUpPr fitToPage="1"/>
  </sheetPr>
  <dimension ref="A1:R252"/>
  <sheetViews>
    <sheetView showGridLines="0" workbookViewId="0">
      <selection activeCell="B3" sqref="B3"/>
    </sheetView>
  </sheetViews>
  <sheetFormatPr defaultRowHeight="12.75"/>
  <cols>
    <col min="1" max="1" width="2.5703125" style="2" customWidth="1"/>
    <col min="2" max="2" width="11.28515625" style="2" customWidth="1"/>
    <col min="3" max="5" width="12.140625" style="2" customWidth="1"/>
    <col min="6" max="6" width="9.5703125" style="2" customWidth="1"/>
    <col min="7" max="9" width="12.42578125" style="2" customWidth="1"/>
    <col min="10" max="10" width="8.7109375" style="2" customWidth="1"/>
    <col min="11" max="11" width="12.140625" style="2" customWidth="1"/>
    <col min="12" max="12" width="9.85546875" style="2" customWidth="1"/>
    <col min="13" max="13" width="2" style="2" customWidth="1"/>
    <col min="14" max="14" width="10" style="2" customWidth="1"/>
    <col min="15" max="18" width="10.140625" style="2" customWidth="1"/>
    <col min="19" max="16384" width="9.140625" style="2"/>
  </cols>
  <sheetData>
    <row r="1" spans="1:14" ht="15">
      <c r="A1" s="437" t="s">
        <v>486</v>
      </c>
      <c r="B1" s="437"/>
      <c r="C1" s="437"/>
      <c r="D1" s="437"/>
    </row>
    <row r="2" spans="1:14" ht="20.25">
      <c r="A2" s="1"/>
      <c r="B2" s="1"/>
      <c r="C2" s="458" t="s">
        <v>0</v>
      </c>
      <c r="D2" s="458"/>
      <c r="E2" s="458"/>
      <c r="F2" s="458"/>
      <c r="G2" s="458"/>
      <c r="H2" s="458"/>
      <c r="I2" s="458"/>
      <c r="J2" s="458"/>
      <c r="K2" s="458"/>
      <c r="L2" s="1"/>
      <c r="N2" s="3"/>
    </row>
    <row r="3" spans="1:14" ht="14.25" customHeight="1">
      <c r="A3" s="1"/>
      <c r="B3" s="1"/>
      <c r="C3" s="1"/>
      <c r="D3" s="1"/>
      <c r="E3" s="459" t="s">
        <v>1</v>
      </c>
      <c r="F3" s="459"/>
      <c r="G3" s="459"/>
      <c r="H3" s="459"/>
      <c r="I3" s="459"/>
      <c r="J3" s="4"/>
      <c r="K3" s="1"/>
      <c r="L3" s="1"/>
      <c r="N3" s="3"/>
    </row>
    <row r="4" spans="1:14" ht="23.25" customHeight="1">
      <c r="A4" s="1"/>
      <c r="B4" s="1"/>
      <c r="C4" s="1"/>
      <c r="D4" s="5"/>
      <c r="E4" s="1"/>
      <c r="F4" s="1"/>
      <c r="G4" s="1"/>
      <c r="H4" s="1"/>
      <c r="I4" s="460"/>
      <c r="J4" s="460"/>
      <c r="K4" s="1"/>
      <c r="L4" s="1"/>
      <c r="N4" s="3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3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3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3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3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>
      <c r="A20" s="1"/>
      <c r="B20" s="1"/>
      <c r="C20" s="4"/>
      <c r="D20" s="4"/>
      <c r="E20" s="4"/>
      <c r="F20" s="1"/>
      <c r="G20" s="1"/>
      <c r="H20" s="1"/>
      <c r="I20" s="1"/>
      <c r="J20" s="1"/>
      <c r="K20" s="1"/>
      <c r="L20" s="1"/>
    </row>
    <row r="21" spans="1:18" ht="21" customHeight="1">
      <c r="A21" s="1"/>
      <c r="B21" s="1"/>
      <c r="C21" s="4"/>
      <c r="D21" s="4"/>
      <c r="E21" s="4"/>
      <c r="F21" s="1"/>
      <c r="G21" s="1"/>
      <c r="H21" s="1"/>
      <c r="I21" s="1"/>
      <c r="J21" s="1"/>
      <c r="K21" s="1"/>
      <c r="L21" s="1"/>
    </row>
    <row r="22" spans="1:18">
      <c r="B22" s="6"/>
      <c r="C22" s="7"/>
      <c r="D22" s="7"/>
      <c r="E22" s="7"/>
      <c r="F22" s="6"/>
      <c r="G22" s="6"/>
      <c r="H22" s="6"/>
      <c r="I22" s="6"/>
      <c r="J22" s="6"/>
      <c r="K22" s="6"/>
      <c r="L22" s="6"/>
    </row>
    <row r="23" spans="1:18">
      <c r="B23" s="461" t="s">
        <v>2</v>
      </c>
      <c r="C23" s="463" t="s">
        <v>4</v>
      </c>
      <c r="D23" s="464"/>
      <c r="E23" s="464"/>
      <c r="F23" s="464"/>
      <c r="G23" s="8"/>
      <c r="H23" s="1" t="s">
        <v>56</v>
      </c>
      <c r="I23" s="1"/>
      <c r="J23" s="1"/>
      <c r="K23" s="463" t="s">
        <v>57</v>
      </c>
      <c r="L23" s="465"/>
      <c r="M23" s="9"/>
      <c r="P23" s="2" t="s">
        <v>6</v>
      </c>
    </row>
    <row r="24" spans="1:18">
      <c r="B24" s="461"/>
      <c r="C24" s="463" t="s">
        <v>7</v>
      </c>
      <c r="D24" s="464"/>
      <c r="E24" s="465"/>
      <c r="F24" s="10" t="s">
        <v>8</v>
      </c>
      <c r="G24" s="463" t="s">
        <v>7</v>
      </c>
      <c r="H24" s="464"/>
      <c r="I24" s="465"/>
      <c r="J24" s="10" t="s">
        <v>8</v>
      </c>
      <c r="K24" s="463" t="s">
        <v>9</v>
      </c>
      <c r="L24" s="465"/>
      <c r="O24" s="2">
        <v>2010</v>
      </c>
      <c r="Q24" s="2">
        <v>2013</v>
      </c>
    </row>
    <row r="25" spans="1:18">
      <c r="B25" s="462"/>
      <c r="C25" s="11" t="s">
        <v>9</v>
      </c>
      <c r="D25" s="11" t="s">
        <v>10</v>
      </c>
      <c r="E25" s="12" t="s">
        <v>11</v>
      </c>
      <c r="F25" s="13" t="s">
        <v>9</v>
      </c>
      <c r="G25" s="10" t="s">
        <v>9</v>
      </c>
      <c r="H25" s="10" t="s">
        <v>10</v>
      </c>
      <c r="I25" s="8" t="s">
        <v>11</v>
      </c>
      <c r="J25" s="14" t="s">
        <v>9</v>
      </c>
      <c r="K25" s="10" t="s">
        <v>7</v>
      </c>
      <c r="L25" s="10" t="s">
        <v>8</v>
      </c>
      <c r="M25" s="15"/>
      <c r="O25" s="16" t="s">
        <v>10</v>
      </c>
      <c r="P25" s="16" t="s">
        <v>11</v>
      </c>
      <c r="Q25" s="16" t="s">
        <v>10</v>
      </c>
      <c r="R25" s="16" t="s">
        <v>11</v>
      </c>
    </row>
    <row r="26" spans="1:18" ht="15">
      <c r="B26" s="17" t="s">
        <v>9</v>
      </c>
      <c r="C26" s="208">
        <f>D26+E26</f>
        <v>248285</v>
      </c>
      <c r="D26" s="208">
        <f>SUM(D27:D44)</f>
        <v>122848</v>
      </c>
      <c r="E26" s="208">
        <f>SUM(E27:E44)</f>
        <v>125437</v>
      </c>
      <c r="F26" s="25">
        <f>C26/C$26</f>
        <v>1</v>
      </c>
      <c r="G26" s="208">
        <f>H26+I26</f>
        <v>252950.00099999999</v>
      </c>
      <c r="H26" s="209">
        <f>SUM(H27:H44)</f>
        <v>125020.20291086381</v>
      </c>
      <c r="I26" s="209">
        <f>SUM(I27:I44)</f>
        <v>127929.79808913618</v>
      </c>
      <c r="J26" s="19">
        <f>G26/G$26</f>
        <v>1</v>
      </c>
      <c r="K26" s="20">
        <f>G26-C26</f>
        <v>4665.0009999999893</v>
      </c>
      <c r="L26" s="21">
        <f>K26/C26</f>
        <v>1.8788895825361938E-2</v>
      </c>
      <c r="N26" s="17" t="s">
        <v>9</v>
      </c>
      <c r="O26" s="22">
        <f>-100*(D26/$C$26)</f>
        <v>-49.478623356223693</v>
      </c>
      <c r="P26" s="22">
        <f>100*(E26/$C$26)</f>
        <v>50.521376643776307</v>
      </c>
      <c r="Q26" s="22">
        <f>-100*(H26/$G$26)</f>
        <v>-49.424867529794483</v>
      </c>
      <c r="R26" s="22">
        <f>100*(I26/$G$26)</f>
        <v>50.575132470205517</v>
      </c>
    </row>
    <row r="27" spans="1:18" ht="15">
      <c r="B27" s="23" t="s">
        <v>12</v>
      </c>
      <c r="C27" s="208">
        <f t="shared" ref="C27:C51" si="0">D27+E27</f>
        <v>13705</v>
      </c>
      <c r="D27" s="24">
        <v>7076</v>
      </c>
      <c r="E27" s="24">
        <v>6629</v>
      </c>
      <c r="F27" s="25">
        <f>C27/C$26</f>
        <v>5.5198662826993171E-2</v>
      </c>
      <c r="G27" s="208">
        <f t="shared" ref="G27:G51" si="1">H27+I27</f>
        <v>13701.821737215274</v>
      </c>
      <c r="H27" s="24">
        <v>7054.5089389951681</v>
      </c>
      <c r="I27" s="24">
        <v>6647.3127982201058</v>
      </c>
      <c r="J27" s="25">
        <f>G27/G$26</f>
        <v>5.416810311542665E-2</v>
      </c>
      <c r="K27" s="26">
        <f>G27-C27</f>
        <v>-3.1782627847260301</v>
      </c>
      <c r="L27" s="21">
        <f>K27/C27</f>
        <v>-2.3190534729850638E-4</v>
      </c>
      <c r="N27" s="23" t="s">
        <v>12</v>
      </c>
      <c r="O27" s="22">
        <f>-100*(D27/$C$26)</f>
        <v>-2.8499506615381516</v>
      </c>
      <c r="P27" s="22">
        <f>100*(E27/$C$26)</f>
        <v>2.6699156211611657</v>
      </c>
      <c r="Q27" s="22">
        <f t="shared" ref="Q27:Q44" si="2">-100*(H27/$G$26)</f>
        <v>-2.7888946080672947</v>
      </c>
      <c r="R27" s="22">
        <f t="shared" ref="R27:R44" si="3">100*(I27/$G$26)</f>
        <v>2.6279157034753706</v>
      </c>
    </row>
    <row r="28" spans="1:18" ht="15">
      <c r="B28" s="23" t="s">
        <v>13</v>
      </c>
      <c r="C28" s="208">
        <f t="shared" si="0"/>
        <v>13886</v>
      </c>
      <c r="D28" s="24">
        <v>7079</v>
      </c>
      <c r="E28" s="24">
        <v>6807</v>
      </c>
      <c r="F28" s="25">
        <f t="shared" ref="F28:F51" si="4">C28/C$26</f>
        <v>5.5927663773486118E-2</v>
      </c>
      <c r="G28" s="208">
        <f t="shared" si="1"/>
        <v>13580.894174614536</v>
      </c>
      <c r="H28" s="24">
        <v>6878.0592415769497</v>
      </c>
      <c r="I28" s="24">
        <v>6702.8349330375859</v>
      </c>
      <c r="J28" s="25">
        <f t="shared" ref="J28:J51" si="5">G28/G$26</f>
        <v>5.3690034081535887E-2</v>
      </c>
      <c r="K28" s="26">
        <f t="shared" ref="K28:K51" si="6">G28-C28</f>
        <v>-305.10582538546441</v>
      </c>
      <c r="L28" s="21">
        <f>K28/C28</f>
        <v>-2.1972189643199223E-2</v>
      </c>
      <c r="N28" s="23" t="s">
        <v>13</v>
      </c>
      <c r="O28" s="22">
        <f t="shared" ref="O28:O44" si="7">-100*(D28/$C$26)</f>
        <v>-2.8511589503997423</v>
      </c>
      <c r="P28" s="22">
        <f t="shared" ref="P28:P44" si="8">100*(E28/$C$26)</f>
        <v>2.7416074269488693</v>
      </c>
      <c r="Q28" s="22">
        <f t="shared" si="2"/>
        <v>-2.7191378590178181</v>
      </c>
      <c r="R28" s="22">
        <f t="shared" si="3"/>
        <v>2.6498655491357699</v>
      </c>
    </row>
    <row r="29" spans="1:18" ht="15">
      <c r="B29" s="23" t="s">
        <v>14</v>
      </c>
      <c r="C29" s="208">
        <f t="shared" si="0"/>
        <v>14706</v>
      </c>
      <c r="D29" s="24">
        <v>7467</v>
      </c>
      <c r="E29" s="24">
        <v>7239</v>
      </c>
      <c r="F29" s="25">
        <f t="shared" si="4"/>
        <v>5.9230319995166841E-2</v>
      </c>
      <c r="G29" s="208">
        <f t="shared" si="1"/>
        <v>14594.455460859928</v>
      </c>
      <c r="H29" s="24">
        <v>7421.764478835119</v>
      </c>
      <c r="I29" s="24">
        <v>7172.6909820248093</v>
      </c>
      <c r="J29" s="25">
        <f t="shared" si="5"/>
        <v>5.769699704749133E-2</v>
      </c>
      <c r="K29" s="26">
        <f t="shared" si="6"/>
        <v>-111.54453914007172</v>
      </c>
      <c r="L29" s="21">
        <f t="shared" ref="L29:L51" si="9">K29/C29</f>
        <v>-7.5849679817810226E-3</v>
      </c>
      <c r="N29" s="23" t="s">
        <v>14</v>
      </c>
      <c r="O29" s="22">
        <f t="shared" si="7"/>
        <v>-3.0074309764987817</v>
      </c>
      <c r="P29" s="22">
        <f t="shared" si="8"/>
        <v>2.9156010230179028</v>
      </c>
      <c r="Q29" s="22">
        <f t="shared" si="2"/>
        <v>-2.9340835933956444</v>
      </c>
      <c r="R29" s="22">
        <f t="shared" si="3"/>
        <v>2.8356161113534881</v>
      </c>
    </row>
    <row r="30" spans="1:18" ht="15">
      <c r="B30" s="23" t="s">
        <v>15</v>
      </c>
      <c r="C30" s="208">
        <f t="shared" si="0"/>
        <v>18996</v>
      </c>
      <c r="D30" s="24">
        <v>9756</v>
      </c>
      <c r="E30" s="24">
        <v>9240</v>
      </c>
      <c r="F30" s="25">
        <f t="shared" si="4"/>
        <v>7.6508850715911153E-2</v>
      </c>
      <c r="G30" s="208">
        <f t="shared" si="1"/>
        <v>18801.628255110962</v>
      </c>
      <c r="H30" s="24">
        <v>9623.2989260912564</v>
      </c>
      <c r="I30" s="24">
        <v>9178.3293290197034</v>
      </c>
      <c r="J30" s="25">
        <f t="shared" si="5"/>
        <v>7.4329425502200189E-2</v>
      </c>
      <c r="K30" s="26">
        <f t="shared" si="6"/>
        <v>-194.37174488903838</v>
      </c>
      <c r="L30" s="21">
        <f t="shared" si="9"/>
        <v>-1.0232245993316402E-2</v>
      </c>
      <c r="N30" s="23" t="s">
        <v>15</v>
      </c>
      <c r="O30" s="22">
        <f t="shared" si="7"/>
        <v>-3.9293553778923416</v>
      </c>
      <c r="P30" s="22">
        <f t="shared" si="8"/>
        <v>3.7215296936987738</v>
      </c>
      <c r="Q30" s="22">
        <f t="shared" si="2"/>
        <v>-3.804427312926264</v>
      </c>
      <c r="R30" s="22">
        <f t="shared" si="3"/>
        <v>3.6285152372937541</v>
      </c>
    </row>
    <row r="31" spans="1:18" ht="15">
      <c r="B31" s="23" t="s">
        <v>16</v>
      </c>
      <c r="C31" s="208">
        <f t="shared" si="0"/>
        <v>22706</v>
      </c>
      <c r="D31" s="24">
        <v>11937</v>
      </c>
      <c r="E31" s="24">
        <v>10769</v>
      </c>
      <c r="F31" s="25">
        <f t="shared" si="4"/>
        <v>9.1451356304247139E-2</v>
      </c>
      <c r="G31" s="208">
        <f t="shared" si="1"/>
        <v>22526.165003120484</v>
      </c>
      <c r="H31" s="24">
        <v>11811.863855520893</v>
      </c>
      <c r="I31" s="24">
        <v>10714.30114759959</v>
      </c>
      <c r="J31" s="25">
        <f t="shared" si="5"/>
        <v>8.9053824526849817E-2</v>
      </c>
      <c r="K31" s="26">
        <f t="shared" si="6"/>
        <v>-179.83499687951553</v>
      </c>
      <c r="L31" s="21">
        <f t="shared" si="9"/>
        <v>-7.9201531260246431E-3</v>
      </c>
      <c r="N31" s="23" t="s">
        <v>16</v>
      </c>
      <c r="O31" s="22">
        <f t="shared" si="7"/>
        <v>-4.8077813802686427</v>
      </c>
      <c r="P31" s="22">
        <f t="shared" si="8"/>
        <v>4.3373542501560705</v>
      </c>
      <c r="Q31" s="22">
        <f t="shared" si="2"/>
        <v>-4.669643727544754</v>
      </c>
      <c r="R31" s="22">
        <f t="shared" si="3"/>
        <v>4.2357387251402265</v>
      </c>
    </row>
    <row r="32" spans="1:18" ht="15">
      <c r="B32" s="23" t="s">
        <v>17</v>
      </c>
      <c r="C32" s="208">
        <f t="shared" si="0"/>
        <v>15545</v>
      </c>
      <c r="D32" s="24">
        <v>8021</v>
      </c>
      <c r="E32" s="24">
        <v>7524</v>
      </c>
      <c r="F32" s="25">
        <f t="shared" si="4"/>
        <v>6.2609501178081645E-2</v>
      </c>
      <c r="G32" s="208">
        <f t="shared" si="1"/>
        <v>15743.378694267398</v>
      </c>
      <c r="H32" s="24">
        <v>8155.9564113075849</v>
      </c>
      <c r="I32" s="24">
        <v>7587.422282959812</v>
      </c>
      <c r="J32" s="25">
        <f t="shared" si="5"/>
        <v>6.2239093228022555E-2</v>
      </c>
      <c r="K32" s="26">
        <f t="shared" si="6"/>
        <v>198.3786942673978</v>
      </c>
      <c r="L32" s="21">
        <f t="shared" si="9"/>
        <v>1.2761575700701048E-2</v>
      </c>
      <c r="N32" s="23" t="s">
        <v>17</v>
      </c>
      <c r="O32" s="22">
        <f t="shared" si="7"/>
        <v>-3.2305616529391621</v>
      </c>
      <c r="P32" s="22">
        <f t="shared" si="8"/>
        <v>3.0303884648690014</v>
      </c>
      <c r="Q32" s="22">
        <f t="shared" si="2"/>
        <v>-3.2243353939767667</v>
      </c>
      <c r="R32" s="22">
        <f t="shared" si="3"/>
        <v>2.9995739288254883</v>
      </c>
    </row>
    <row r="33" spans="2:18" ht="15">
      <c r="B33" s="23" t="s">
        <v>18</v>
      </c>
      <c r="C33" s="208">
        <f t="shared" si="0"/>
        <v>13824</v>
      </c>
      <c r="D33" s="24">
        <v>6947</v>
      </c>
      <c r="E33" s="24">
        <v>6877</v>
      </c>
      <c r="F33" s="25">
        <f t="shared" si="4"/>
        <v>5.567795074209074E-2</v>
      </c>
      <c r="G33" s="208">
        <f t="shared" si="1"/>
        <v>14609.743960727716</v>
      </c>
      <c r="H33" s="24">
        <v>7310.5107220652544</v>
      </c>
      <c r="I33" s="24">
        <v>7299.2332386624621</v>
      </c>
      <c r="J33" s="25">
        <f t="shared" si="5"/>
        <v>5.77574378453065E-2</v>
      </c>
      <c r="K33" s="26">
        <f t="shared" si="6"/>
        <v>785.7439607277156</v>
      </c>
      <c r="L33" s="21">
        <f t="shared" si="9"/>
        <v>5.6839117529493319E-2</v>
      </c>
      <c r="N33" s="23" t="s">
        <v>18</v>
      </c>
      <c r="O33" s="22">
        <f t="shared" si="7"/>
        <v>-2.7979942404897598</v>
      </c>
      <c r="P33" s="22">
        <f t="shared" si="8"/>
        <v>2.7698008337193145</v>
      </c>
      <c r="Q33" s="22">
        <f t="shared" si="2"/>
        <v>-2.8901010844689639</v>
      </c>
      <c r="R33" s="22">
        <f t="shared" si="3"/>
        <v>2.8856427000616862</v>
      </c>
    </row>
    <row r="34" spans="2:18" ht="15">
      <c r="B34" s="23" t="s">
        <v>19</v>
      </c>
      <c r="C34" s="208">
        <f t="shared" si="0"/>
        <v>13537</v>
      </c>
      <c r="D34" s="24">
        <v>6809</v>
      </c>
      <c r="E34" s="24">
        <v>6728</v>
      </c>
      <c r="F34" s="25">
        <f t="shared" si="4"/>
        <v>5.4522021064502491E-2</v>
      </c>
      <c r="G34" s="208">
        <f t="shared" si="1"/>
        <v>14187.499744730994</v>
      </c>
      <c r="H34" s="24">
        <v>7139.0785801082111</v>
      </c>
      <c r="I34" s="24">
        <v>7048.4211646227832</v>
      </c>
      <c r="J34" s="25">
        <f t="shared" si="5"/>
        <v>5.6088158484454781E-2</v>
      </c>
      <c r="K34" s="26">
        <f t="shared" si="6"/>
        <v>650.49974473099428</v>
      </c>
      <c r="L34" s="21">
        <f t="shared" si="9"/>
        <v>4.8053464189332519E-2</v>
      </c>
      <c r="N34" s="23" t="s">
        <v>19</v>
      </c>
      <c r="O34" s="22">
        <f t="shared" si="7"/>
        <v>-2.7424129528565966</v>
      </c>
      <c r="P34" s="22">
        <f t="shared" si="8"/>
        <v>2.7097891535936522</v>
      </c>
      <c r="Q34" s="22">
        <f t="shared" si="2"/>
        <v>-2.822327950932964</v>
      </c>
      <c r="R34" s="22">
        <f t="shared" si="3"/>
        <v>2.7864878975125142</v>
      </c>
    </row>
    <row r="35" spans="2:18" ht="15">
      <c r="B35" s="23" t="s">
        <v>20</v>
      </c>
      <c r="C35" s="208">
        <f t="shared" si="0"/>
        <v>13769</v>
      </c>
      <c r="D35" s="24">
        <v>6863</v>
      </c>
      <c r="E35" s="24">
        <v>6906</v>
      </c>
      <c r="F35" s="25">
        <f t="shared" si="4"/>
        <v>5.5456431117465815E-2</v>
      </c>
      <c r="G35" s="208">
        <f t="shared" si="1"/>
        <v>13897.892535493045</v>
      </c>
      <c r="H35" s="24">
        <v>6889.9273527954592</v>
      </c>
      <c r="I35" s="24">
        <v>7007.965182697586</v>
      </c>
      <c r="J35" s="25">
        <f t="shared" si="5"/>
        <v>5.4943239693812242E-2</v>
      </c>
      <c r="K35" s="26">
        <f t="shared" si="6"/>
        <v>128.89253549304522</v>
      </c>
      <c r="L35" s="21">
        <f t="shared" si="9"/>
        <v>9.3610672883321384E-3</v>
      </c>
      <c r="N35" s="23" t="s">
        <v>20</v>
      </c>
      <c r="O35" s="22">
        <f t="shared" si="7"/>
        <v>-2.7641621523652256</v>
      </c>
      <c r="P35" s="22">
        <f t="shared" si="8"/>
        <v>2.7814809593813559</v>
      </c>
      <c r="Q35" s="22">
        <f t="shared" si="2"/>
        <v>-2.7238297392991351</v>
      </c>
      <c r="R35" s="22">
        <f t="shared" si="3"/>
        <v>2.7704942300820887</v>
      </c>
    </row>
    <row r="36" spans="2:18" ht="15">
      <c r="B36" s="23" t="s">
        <v>21</v>
      </c>
      <c r="C36" s="208">
        <f t="shared" si="0"/>
        <v>16060</v>
      </c>
      <c r="D36" s="24">
        <v>7811</v>
      </c>
      <c r="E36" s="24">
        <v>8249</v>
      </c>
      <c r="F36" s="25">
        <f t="shared" si="4"/>
        <v>6.4683730390478686E-2</v>
      </c>
      <c r="G36" s="208">
        <f t="shared" si="1"/>
        <v>15449.045331532134</v>
      </c>
      <c r="H36" s="24">
        <v>7592.7490380901681</v>
      </c>
      <c r="I36" s="24">
        <v>7856.2962934419656</v>
      </c>
      <c r="J36" s="25">
        <f t="shared" si="5"/>
        <v>6.1075490296329887E-2</v>
      </c>
      <c r="K36" s="26">
        <f t="shared" si="6"/>
        <v>-610.95466846786621</v>
      </c>
      <c r="L36" s="21">
        <f t="shared" si="9"/>
        <v>-3.8042009244574487E-2</v>
      </c>
      <c r="N36" s="23" t="s">
        <v>21</v>
      </c>
      <c r="O36" s="22">
        <f t="shared" si="7"/>
        <v>-3.1459814326278273</v>
      </c>
      <c r="P36" s="22">
        <f t="shared" si="8"/>
        <v>3.3223916064200414</v>
      </c>
      <c r="Q36" s="22">
        <f t="shared" si="2"/>
        <v>-3.0016797818040604</v>
      </c>
      <c r="R36" s="22">
        <f t="shared" si="3"/>
        <v>3.1058692478289283</v>
      </c>
    </row>
    <row r="37" spans="2:18" ht="15">
      <c r="B37" s="23" t="s">
        <v>22</v>
      </c>
      <c r="C37" s="208">
        <f t="shared" si="0"/>
        <v>17974</v>
      </c>
      <c r="D37" s="24">
        <v>8598</v>
      </c>
      <c r="E37" s="24">
        <v>9376</v>
      </c>
      <c r="F37" s="25">
        <f t="shared" si="4"/>
        <v>7.239261332742615E-2</v>
      </c>
      <c r="G37" s="208">
        <f t="shared" si="1"/>
        <v>16798.202291295798</v>
      </c>
      <c r="H37" s="24">
        <v>8116.6611055528501</v>
      </c>
      <c r="I37" s="24">
        <v>8681.5411857429481</v>
      </c>
      <c r="J37" s="25">
        <f t="shared" si="5"/>
        <v>6.6409180568834228E-2</v>
      </c>
      <c r="K37" s="26">
        <f t="shared" si="6"/>
        <v>-1175.7977087042018</v>
      </c>
      <c r="L37" s="21">
        <f t="shared" si="9"/>
        <v>-6.5416585551585721E-2</v>
      </c>
      <c r="N37" s="23" t="s">
        <v>22</v>
      </c>
      <c r="O37" s="22">
        <f t="shared" si="7"/>
        <v>-3.4629558773184042</v>
      </c>
      <c r="P37" s="22">
        <f t="shared" si="8"/>
        <v>3.7763054554242101</v>
      </c>
      <c r="Q37" s="22">
        <f t="shared" si="2"/>
        <v>-3.2088005825122932</v>
      </c>
      <c r="R37" s="22">
        <f t="shared" si="3"/>
        <v>3.4321174743711302</v>
      </c>
    </row>
    <row r="38" spans="2:18" ht="15">
      <c r="B38" s="23" t="s">
        <v>23</v>
      </c>
      <c r="C38" s="208">
        <f t="shared" si="0"/>
        <v>18880</v>
      </c>
      <c r="D38" s="24">
        <v>9187</v>
      </c>
      <c r="E38" s="24">
        <v>9693</v>
      </c>
      <c r="F38" s="25">
        <f t="shared" si="4"/>
        <v>7.6041645689429491E-2</v>
      </c>
      <c r="G38" s="208">
        <f t="shared" si="1"/>
        <v>18270.00574894965</v>
      </c>
      <c r="H38" s="24">
        <v>8840.1490900351127</v>
      </c>
      <c r="I38" s="24">
        <v>9429.8566589145375</v>
      </c>
      <c r="J38" s="25">
        <f t="shared" si="5"/>
        <v>7.2227735428827503E-2</v>
      </c>
      <c r="K38" s="26">
        <f t="shared" si="6"/>
        <v>-609.9942510503497</v>
      </c>
      <c r="L38" s="21">
        <f t="shared" si="9"/>
        <v>-3.2309017534446489E-2</v>
      </c>
      <c r="N38" s="23" t="s">
        <v>23</v>
      </c>
      <c r="O38" s="22">
        <f t="shared" si="7"/>
        <v>-3.7001832571440083</v>
      </c>
      <c r="P38" s="22">
        <f t="shared" si="8"/>
        <v>3.9039813117989408</v>
      </c>
      <c r="Q38" s="22">
        <f t="shared" si="2"/>
        <v>-3.4948207373342184</v>
      </c>
      <c r="R38" s="22">
        <f t="shared" si="3"/>
        <v>3.7279528055485311</v>
      </c>
    </row>
    <row r="39" spans="2:18" ht="15">
      <c r="B39" s="23" t="s">
        <v>24</v>
      </c>
      <c r="C39" s="208">
        <f t="shared" si="0"/>
        <v>16454</v>
      </c>
      <c r="D39" s="24">
        <v>8051</v>
      </c>
      <c r="E39" s="24">
        <v>8403</v>
      </c>
      <c r="F39" s="25">
        <f t="shared" si="4"/>
        <v>6.6270616428700885E-2</v>
      </c>
      <c r="G39" s="208">
        <f t="shared" si="1"/>
        <v>17249.566668394316</v>
      </c>
      <c r="H39" s="24">
        <v>8355.1837425357462</v>
      </c>
      <c r="I39" s="24">
        <v>8894.3829258585702</v>
      </c>
      <c r="J39" s="25">
        <f t="shared" si="5"/>
        <v>6.8193582131649472E-2</v>
      </c>
      <c r="K39" s="26">
        <f t="shared" si="6"/>
        <v>795.56666839431637</v>
      </c>
      <c r="L39" s="21">
        <f t="shared" si="9"/>
        <v>4.8350958331974982E-2</v>
      </c>
      <c r="N39" s="23" t="s">
        <v>24</v>
      </c>
      <c r="O39" s="22">
        <f t="shared" si="7"/>
        <v>-3.2426445415550678</v>
      </c>
      <c r="P39" s="22">
        <f t="shared" si="8"/>
        <v>3.3844171013150208</v>
      </c>
      <c r="Q39" s="22">
        <f t="shared" si="2"/>
        <v>-3.3030969399109615</v>
      </c>
      <c r="R39" s="22">
        <f t="shared" si="3"/>
        <v>3.5162612732539857</v>
      </c>
    </row>
    <row r="40" spans="2:18" ht="15">
      <c r="B40" s="23" t="s">
        <v>25</v>
      </c>
      <c r="C40" s="208">
        <f t="shared" si="0"/>
        <v>12303</v>
      </c>
      <c r="D40" s="24">
        <v>5896</v>
      </c>
      <c r="E40" s="24">
        <v>6407</v>
      </c>
      <c r="F40" s="25">
        <f t="shared" si="4"/>
        <v>4.9551926213826855E-2</v>
      </c>
      <c r="G40" s="208">
        <f t="shared" si="1"/>
        <v>14366.991827612841</v>
      </c>
      <c r="H40" s="24">
        <v>6877.6031733787804</v>
      </c>
      <c r="I40" s="24">
        <v>7489.3886542340597</v>
      </c>
      <c r="J40" s="25">
        <f t="shared" si="5"/>
        <v>5.6797753590887873E-2</v>
      </c>
      <c r="K40" s="26">
        <f t="shared" si="6"/>
        <v>2063.991827612841</v>
      </c>
      <c r="L40" s="21">
        <f t="shared" si="9"/>
        <v>0.16776329575004803</v>
      </c>
      <c r="N40" s="23" t="s">
        <v>25</v>
      </c>
      <c r="O40" s="22">
        <f t="shared" si="7"/>
        <v>-2.3746903759792173</v>
      </c>
      <c r="P40" s="22">
        <f t="shared" si="8"/>
        <v>2.5805022454034678</v>
      </c>
      <c r="Q40" s="22">
        <f t="shared" si="2"/>
        <v>-2.7189575592762227</v>
      </c>
      <c r="R40" s="22">
        <f t="shared" si="3"/>
        <v>2.9608177998125642</v>
      </c>
    </row>
    <row r="41" spans="2:18" ht="15">
      <c r="B41" s="23" t="s">
        <v>26</v>
      </c>
      <c r="C41" s="208">
        <f t="shared" si="0"/>
        <v>8842</v>
      </c>
      <c r="D41" s="24">
        <v>4198</v>
      </c>
      <c r="E41" s="24">
        <v>4644</v>
      </c>
      <c r="F41" s="25">
        <f t="shared" si="4"/>
        <v>3.5612300380610994E-2</v>
      </c>
      <c r="G41" s="208">
        <f t="shared" si="1"/>
        <v>10679.89309624716</v>
      </c>
      <c r="H41" s="24">
        <v>5101.7135859034825</v>
      </c>
      <c r="I41" s="24">
        <v>5578.179510343678</v>
      </c>
      <c r="J41" s="25">
        <f t="shared" si="5"/>
        <v>4.2221360166142717E-2</v>
      </c>
      <c r="K41" s="26">
        <f t="shared" si="6"/>
        <v>1837.8930962471604</v>
      </c>
      <c r="L41" s="21">
        <f t="shared" si="9"/>
        <v>0.20785943183071257</v>
      </c>
      <c r="N41" s="23" t="s">
        <v>26</v>
      </c>
      <c r="O41" s="22">
        <f t="shared" si="7"/>
        <v>-1.6907988803189882</v>
      </c>
      <c r="P41" s="22">
        <f t="shared" si="8"/>
        <v>1.8704311577421109</v>
      </c>
      <c r="Q41" s="22">
        <f t="shared" si="2"/>
        <v>-2.0168861694938216</v>
      </c>
      <c r="R41" s="22">
        <f t="shared" si="3"/>
        <v>2.2052498471204505</v>
      </c>
    </row>
    <row r="42" spans="2:18" ht="15">
      <c r="B42" s="23" t="s">
        <v>27</v>
      </c>
      <c r="C42" s="208">
        <f t="shared" si="0"/>
        <v>6703</v>
      </c>
      <c r="D42" s="24">
        <v>3022</v>
      </c>
      <c r="E42" s="24">
        <v>3681</v>
      </c>
      <c r="F42" s="25">
        <f t="shared" si="4"/>
        <v>2.6997200797470648E-2</v>
      </c>
      <c r="G42" s="208">
        <f t="shared" si="1"/>
        <v>7639.9585705681266</v>
      </c>
      <c r="H42" s="24">
        <v>3475.6900693755706</v>
      </c>
      <c r="I42" s="24">
        <v>4164.268501192556</v>
      </c>
      <c r="J42" s="25">
        <f t="shared" si="5"/>
        <v>3.0203433644454214E-2</v>
      </c>
      <c r="K42" s="26">
        <f t="shared" si="6"/>
        <v>936.95857056812656</v>
      </c>
      <c r="L42" s="21">
        <f t="shared" si="9"/>
        <v>0.13978197382785718</v>
      </c>
      <c r="N42" s="23" t="s">
        <v>27</v>
      </c>
      <c r="O42" s="22">
        <f t="shared" si="7"/>
        <v>-1.2171496465755078</v>
      </c>
      <c r="P42" s="22">
        <f t="shared" si="8"/>
        <v>1.4825704331715568</v>
      </c>
      <c r="Q42" s="22">
        <f t="shared" si="2"/>
        <v>-1.3740620895967384</v>
      </c>
      <c r="R42" s="22">
        <f t="shared" si="3"/>
        <v>1.6462812748486828</v>
      </c>
    </row>
    <row r="43" spans="2:18" ht="15">
      <c r="B43" s="23" t="s">
        <v>28</v>
      </c>
      <c r="C43" s="208">
        <f t="shared" si="0"/>
        <v>5207</v>
      </c>
      <c r="D43" s="24">
        <v>2292</v>
      </c>
      <c r="E43" s="24">
        <v>2915</v>
      </c>
      <c r="F43" s="25">
        <f t="shared" si="4"/>
        <v>2.0971867007672635E-2</v>
      </c>
      <c r="G43" s="208">
        <f t="shared" si="1"/>
        <v>5458.4301221550568</v>
      </c>
      <c r="H43" s="24">
        <v>2428.2513150310288</v>
      </c>
      <c r="I43" s="24">
        <v>3030.178807124028</v>
      </c>
      <c r="J43" s="25">
        <f t="shared" si="5"/>
        <v>2.1579087173654754E-2</v>
      </c>
      <c r="K43" s="26">
        <f t="shared" si="6"/>
        <v>251.43012215505678</v>
      </c>
      <c r="L43" s="21">
        <f t="shared" si="9"/>
        <v>4.8286944911668288E-2</v>
      </c>
      <c r="N43" s="23" t="s">
        <v>28</v>
      </c>
      <c r="O43" s="22">
        <f t="shared" si="7"/>
        <v>-0.92313269025515043</v>
      </c>
      <c r="P43" s="22">
        <f t="shared" si="8"/>
        <v>1.1740540105121131</v>
      </c>
      <c r="Q43" s="22">
        <f t="shared" si="2"/>
        <v>-0.95997284262949212</v>
      </c>
      <c r="R43" s="22">
        <f t="shared" si="3"/>
        <v>1.1979358747359832</v>
      </c>
    </row>
    <row r="44" spans="2:18" ht="15">
      <c r="B44" s="23" t="s">
        <v>29</v>
      </c>
      <c r="C44" s="208">
        <f t="shared" si="0"/>
        <v>5188</v>
      </c>
      <c r="D44" s="24">
        <v>1838</v>
      </c>
      <c r="E44" s="24">
        <v>3350</v>
      </c>
      <c r="F44" s="25">
        <f t="shared" si="4"/>
        <v>2.0895342046438569E-2</v>
      </c>
      <c r="G44" s="208">
        <f t="shared" si="1"/>
        <v>5394.4277771045709</v>
      </c>
      <c r="H44" s="24">
        <v>1947.2332836651535</v>
      </c>
      <c r="I44" s="24">
        <v>3447.1944934394169</v>
      </c>
      <c r="J44" s="25">
        <f t="shared" si="5"/>
        <v>2.132606347411942E-2</v>
      </c>
      <c r="K44" s="26">
        <f t="shared" si="6"/>
        <v>206.42777710457085</v>
      </c>
      <c r="L44" s="21">
        <f t="shared" si="9"/>
        <v>3.9789471300032929E-2</v>
      </c>
      <c r="N44" s="23" t="s">
        <v>29</v>
      </c>
      <c r="O44" s="22">
        <f t="shared" si="7"/>
        <v>-0.7402783092011197</v>
      </c>
      <c r="P44" s="22">
        <f t="shared" si="8"/>
        <v>1.3492558954427372</v>
      </c>
      <c r="Q44" s="22">
        <f t="shared" si="2"/>
        <v>-0.76980955760705982</v>
      </c>
      <c r="R44" s="22">
        <f t="shared" si="3"/>
        <v>1.3627967898048821</v>
      </c>
    </row>
    <row r="45" spans="2:18" ht="8.25" customHeight="1">
      <c r="B45" s="23"/>
      <c r="C45" s="208"/>
      <c r="D45" s="18"/>
      <c r="E45" s="18"/>
      <c r="F45" s="210"/>
      <c r="G45" s="208"/>
      <c r="H45" s="18"/>
      <c r="I45" s="18"/>
      <c r="J45" s="27"/>
      <c r="K45" s="26"/>
      <c r="L45" s="28"/>
    </row>
    <row r="46" spans="2:18" ht="15">
      <c r="B46" s="29" t="s">
        <v>30</v>
      </c>
      <c r="C46" s="208">
        <f t="shared" si="0"/>
        <v>51375</v>
      </c>
      <c r="D46" s="30">
        <v>26263</v>
      </c>
      <c r="E46" s="30">
        <v>25112</v>
      </c>
      <c r="F46" s="25">
        <f t="shared" si="4"/>
        <v>0.206919467547375</v>
      </c>
      <c r="G46" s="208">
        <f t="shared" si="1"/>
        <v>51222.737236620625</v>
      </c>
      <c r="H46" s="31">
        <v>26168.283727238097</v>
      </c>
      <c r="I46" s="31">
        <v>25054.453509382529</v>
      </c>
      <c r="J46" s="25">
        <f t="shared" si="5"/>
        <v>0.2025014312477533</v>
      </c>
      <c r="K46" s="26">
        <f t="shared" si="6"/>
        <v>-152.26276337937452</v>
      </c>
      <c r="L46" s="21">
        <f t="shared" si="9"/>
        <v>-2.9637520852432995E-3</v>
      </c>
    </row>
    <row r="47" spans="2:18" ht="15">
      <c r="B47" s="32" t="s">
        <v>31</v>
      </c>
      <c r="C47" s="208">
        <f t="shared" si="0"/>
        <v>37670</v>
      </c>
      <c r="D47" s="24">
        <v>19187</v>
      </c>
      <c r="E47" s="24">
        <v>18483</v>
      </c>
      <c r="F47" s="25">
        <f t="shared" si="4"/>
        <v>0.15172080472038182</v>
      </c>
      <c r="G47" s="208">
        <f t="shared" si="1"/>
        <v>37520.915499405353</v>
      </c>
      <c r="H47" s="24">
        <v>19113.774788242932</v>
      </c>
      <c r="I47" s="24">
        <v>18407.140711162421</v>
      </c>
      <c r="J47" s="25">
        <f t="shared" si="5"/>
        <v>0.14833332813232666</v>
      </c>
      <c r="K47" s="26">
        <f t="shared" si="6"/>
        <v>-149.08450059464667</v>
      </c>
      <c r="L47" s="21">
        <f t="shared" si="9"/>
        <v>-3.9576453569059372E-3</v>
      </c>
    </row>
    <row r="48" spans="2:18" ht="15">
      <c r="B48" s="23" t="s">
        <v>32</v>
      </c>
      <c r="C48" s="208">
        <f t="shared" si="0"/>
        <v>32624</v>
      </c>
      <c r="D48" s="24">
        <v>17052</v>
      </c>
      <c r="E48" s="24">
        <v>15572</v>
      </c>
      <c r="F48" s="25">
        <f t="shared" si="4"/>
        <v>0.13139738606842943</v>
      </c>
      <c r="G48" s="208">
        <f t="shared" si="1"/>
        <v>31982.227394300553</v>
      </c>
      <c r="H48" s="24">
        <v>16621.211713781289</v>
      </c>
      <c r="I48" s="24">
        <v>15361.015680519264</v>
      </c>
      <c r="J48" s="25">
        <f t="shared" si="5"/>
        <v>0.12643695302575056</v>
      </c>
      <c r="K48" s="26">
        <f t="shared" si="6"/>
        <v>-641.77260569944701</v>
      </c>
      <c r="L48" s="21">
        <f t="shared" si="9"/>
        <v>-1.9671793946157645E-2</v>
      </c>
    </row>
    <row r="49" spans="1:15" ht="15">
      <c r="B49" s="23" t="s">
        <v>33</v>
      </c>
      <c r="C49" s="208">
        <f t="shared" si="0"/>
        <v>56675</v>
      </c>
      <c r="D49" s="208">
        <f>SUM(D32:D35)</f>
        <v>28640</v>
      </c>
      <c r="E49" s="208">
        <f>SUM(E32:E35)</f>
        <v>28035</v>
      </c>
      <c r="F49" s="25">
        <f t="shared" si="4"/>
        <v>0.22826590410214068</v>
      </c>
      <c r="G49" s="208">
        <f t="shared" si="1"/>
        <v>58438.514935219151</v>
      </c>
      <c r="H49" s="208">
        <f>SUM(H32:H35)</f>
        <v>29495.473066276507</v>
      </c>
      <c r="I49" s="208">
        <f>SUM(I32:I35)</f>
        <v>28943.041868942641</v>
      </c>
      <c r="J49" s="25">
        <f t="shared" si="5"/>
        <v>0.23102792925159607</v>
      </c>
      <c r="K49" s="26">
        <f t="shared" si="6"/>
        <v>1763.5149352191511</v>
      </c>
      <c r="L49" s="21">
        <f t="shared" si="9"/>
        <v>3.1116275875062216E-2</v>
      </c>
      <c r="N49" s="33"/>
    </row>
    <row r="50" spans="1:15" ht="15">
      <c r="B50" s="23" t="s">
        <v>34</v>
      </c>
      <c r="C50" s="208">
        <f t="shared" si="0"/>
        <v>69368</v>
      </c>
      <c r="D50" s="208">
        <f>SUM(D36:D39)</f>
        <v>33647</v>
      </c>
      <c r="E50" s="208">
        <f>SUM(E36:E39)</f>
        <v>35721</v>
      </c>
      <c r="F50" s="25">
        <f t="shared" si="4"/>
        <v>0.2793886058360352</v>
      </c>
      <c r="G50" s="208">
        <f t="shared" si="1"/>
        <v>67766.820040171908</v>
      </c>
      <c r="H50" s="208">
        <f>SUM(H36:H39)</f>
        <v>32904.742976213878</v>
      </c>
      <c r="I50" s="208">
        <f>SUM(I36:I39)</f>
        <v>34862.077063958022</v>
      </c>
      <c r="J50" s="25">
        <f t="shared" si="5"/>
        <v>0.26790598842564112</v>
      </c>
      <c r="K50" s="26">
        <f t="shared" si="6"/>
        <v>-1601.1799598280923</v>
      </c>
      <c r="L50" s="21">
        <f t="shared" si="9"/>
        <v>-2.3082400528025779E-2</v>
      </c>
    </row>
    <row r="51" spans="1:15" ht="15">
      <c r="B51" s="14" t="s">
        <v>35</v>
      </c>
      <c r="C51" s="208">
        <f t="shared" si="0"/>
        <v>38243</v>
      </c>
      <c r="D51" s="212">
        <f>SUM(D40:D44)</f>
        <v>17246</v>
      </c>
      <c r="E51" s="212">
        <f>SUM(E40:E44)</f>
        <v>20997</v>
      </c>
      <c r="F51" s="34">
        <f t="shared" si="4"/>
        <v>0.15402863644601969</v>
      </c>
      <c r="G51" s="211">
        <f t="shared" si="1"/>
        <v>43539.701393687756</v>
      </c>
      <c r="H51" s="212">
        <f>SUM(H40:H44)</f>
        <v>19830.491427354016</v>
      </c>
      <c r="I51" s="212">
        <f>SUM(I40:I44)</f>
        <v>23709.209966333739</v>
      </c>
      <c r="J51" s="34">
        <f t="shared" si="5"/>
        <v>0.17212769804925898</v>
      </c>
      <c r="K51" s="35">
        <f t="shared" si="6"/>
        <v>5296.7013936877556</v>
      </c>
      <c r="L51" s="36">
        <f t="shared" si="9"/>
        <v>0.13850120005459185</v>
      </c>
    </row>
    <row r="52" spans="1:15">
      <c r="A52" s="1"/>
      <c r="B52" s="4"/>
      <c r="C52" s="18"/>
      <c r="D52" s="18"/>
      <c r="E52" s="18"/>
      <c r="F52" s="18"/>
      <c r="G52" s="1"/>
      <c r="H52" s="1"/>
      <c r="I52" s="1"/>
      <c r="K52" s="18"/>
      <c r="L52" s="37"/>
    </row>
    <row r="53" spans="1:15">
      <c r="A53" s="1"/>
      <c r="B53" s="454" t="s">
        <v>36</v>
      </c>
      <c r="C53" s="455"/>
      <c r="D53" s="38">
        <v>2010</v>
      </c>
      <c r="E53" s="39">
        <v>2013</v>
      </c>
      <c r="F53" s="40" t="s">
        <v>37</v>
      </c>
      <c r="H53" s="456" t="s">
        <v>36</v>
      </c>
      <c r="I53" s="457"/>
      <c r="J53" s="39">
        <v>2010</v>
      </c>
      <c r="K53" s="39">
        <v>2013</v>
      </c>
      <c r="L53" s="40" t="s">
        <v>37</v>
      </c>
    </row>
    <row r="54" spans="1:15">
      <c r="A54" s="1"/>
      <c r="B54" s="41" t="s">
        <v>38</v>
      </c>
      <c r="D54" s="42">
        <v>39</v>
      </c>
      <c r="E54" s="43">
        <v>39.549999999999997</v>
      </c>
      <c r="F54" s="28">
        <f t="shared" ref="F54:F59" si="10">E54-D54</f>
        <v>0.54999999999999716</v>
      </c>
      <c r="H54" s="44" t="s">
        <v>39</v>
      </c>
      <c r="J54" s="213">
        <f>(C27/SUM(E30:E35))*100</f>
        <v>28.525934559986677</v>
      </c>
      <c r="K54" s="213">
        <f>(G27/SUM(I30:I35))*100</f>
        <v>28.056994158411463</v>
      </c>
      <c r="L54" s="28">
        <f t="shared" ref="L54:L59" si="11">K54-J54</f>
        <v>-0.46894040157521388</v>
      </c>
    </row>
    <row r="55" spans="1:15">
      <c r="B55" s="41" t="s">
        <v>40</v>
      </c>
      <c r="D55" s="43">
        <v>37.299999999999997</v>
      </c>
      <c r="E55" s="43">
        <v>38</v>
      </c>
      <c r="F55" s="28">
        <f t="shared" si="10"/>
        <v>0.70000000000000284</v>
      </c>
      <c r="H55" s="41" t="s">
        <v>41</v>
      </c>
      <c r="J55" s="213">
        <f>(D26/E26) *100</f>
        <v>97.936015689150722</v>
      </c>
      <c r="K55" s="213">
        <f>(H26/I26) *100</f>
        <v>97.725631383983668</v>
      </c>
      <c r="L55" s="28">
        <f t="shared" si="11"/>
        <v>-0.21038430516705375</v>
      </c>
    </row>
    <row r="56" spans="1:15">
      <c r="B56" s="44" t="s">
        <v>42</v>
      </c>
      <c r="D56" s="43">
        <v>40.700000000000003</v>
      </c>
      <c r="E56" s="43">
        <v>41.2</v>
      </c>
      <c r="F56" s="28">
        <f t="shared" si="10"/>
        <v>0.5</v>
      </c>
      <c r="H56" s="45" t="s">
        <v>43</v>
      </c>
      <c r="J56" s="213">
        <f>(D46/E46)*100</f>
        <v>104.58346607199745</v>
      </c>
      <c r="K56" s="213">
        <f>(H46/I46)*100</f>
        <v>104.44563764856598</v>
      </c>
      <c r="L56" s="28">
        <f t="shared" si="11"/>
        <v>-0.13782842343147195</v>
      </c>
    </row>
    <row r="57" spans="1:15">
      <c r="B57" s="44" t="s">
        <v>44</v>
      </c>
      <c r="D57" s="213">
        <f>((SUM(C27:C30) + SUM(C40:C44)) /SUM(C31:C39))*100</f>
        <v>66.915407834674525</v>
      </c>
      <c r="E57" s="213">
        <f>((SUM(G27:G30)+SUM(G40:G44))/SUM(G31:G39))*100</f>
        <v>70.071572623516715</v>
      </c>
      <c r="F57" s="28">
        <f t="shared" si="10"/>
        <v>3.1561647888421902</v>
      </c>
      <c r="H57" s="45" t="s">
        <v>45</v>
      </c>
      <c r="J57" s="213">
        <f>(SUM(D48:D50)/SUM(E48:E50))*100</f>
        <v>100.01386647841872</v>
      </c>
      <c r="K57" s="213">
        <f>(SUM(H48:H50)/SUM(I48:I50))*100</f>
        <v>99.817211162506709</v>
      </c>
      <c r="L57" s="28">
        <f t="shared" si="11"/>
        <v>-0.19665531591201102</v>
      </c>
    </row>
    <row r="58" spans="1:15" ht="15">
      <c r="B58" s="41" t="s">
        <v>46</v>
      </c>
      <c r="D58" s="213">
        <f>(SUM(C27:C30) /SUM(C31:C39))*100</f>
        <v>41.205655164068325</v>
      </c>
      <c r="E58" s="213">
        <f>(SUM(G27:G30) /SUM(G31:G39))*100</f>
        <v>40.797544324213405</v>
      </c>
      <c r="F58" s="28">
        <f t="shared" si="10"/>
        <v>-0.40811083985492047</v>
      </c>
      <c r="H58" s="45" t="s">
        <v>47</v>
      </c>
      <c r="I58" s="1"/>
      <c r="J58" s="213">
        <f>(SUM(D40:D43)/SUM(E40:E43))*100</f>
        <v>87.312291040970138</v>
      </c>
      <c r="K58" s="213">
        <f>(SUM(H40:H43)/SUM(I40:I43))*100</f>
        <v>88.260016224014521</v>
      </c>
      <c r="L58" s="28">
        <f t="shared" si="11"/>
        <v>0.94772518304438336</v>
      </c>
      <c r="O58" s="46"/>
    </row>
    <row r="59" spans="1:15">
      <c r="B59" s="47" t="s">
        <v>48</v>
      </c>
      <c r="C59" s="6"/>
      <c r="D59" s="214">
        <f>(C51 / (SUM(C31:C39)))*100</f>
        <v>25.709752670606189</v>
      </c>
      <c r="E59" s="214">
        <f>(G51 / (SUM(G31:G39)))*100</f>
        <v>29.274028299303307</v>
      </c>
      <c r="F59" s="289">
        <f t="shared" si="10"/>
        <v>3.5642756286971178</v>
      </c>
      <c r="H59" s="48" t="s">
        <v>49</v>
      </c>
      <c r="I59" s="6"/>
      <c r="J59" s="214">
        <f>(D44/E44 )*100</f>
        <v>54.865671641791046</v>
      </c>
      <c r="K59" s="214">
        <f>(H44/I44 )*100</f>
        <v>56.487479524902398</v>
      </c>
      <c r="L59" s="289">
        <f t="shared" si="11"/>
        <v>1.6218078831113516</v>
      </c>
      <c r="M59" s="9"/>
    </row>
    <row r="60" spans="1:15">
      <c r="A60" s="1"/>
      <c r="B60" s="49"/>
      <c r="F60" s="210"/>
    </row>
    <row r="61" spans="1:15">
      <c r="B61" s="50" t="s">
        <v>50</v>
      </c>
      <c r="H61" s="50" t="s">
        <v>51</v>
      </c>
    </row>
    <row r="62" spans="1:15">
      <c r="B62" s="50" t="s">
        <v>52</v>
      </c>
      <c r="H62" s="50" t="s">
        <v>53</v>
      </c>
    </row>
    <row r="63" spans="1:15">
      <c r="B63" s="50" t="s">
        <v>54</v>
      </c>
    </row>
    <row r="65" spans="2:5">
      <c r="B65" s="51" t="s">
        <v>58</v>
      </c>
      <c r="C65" s="51"/>
      <c r="D65" s="51"/>
      <c r="E65" s="51"/>
    </row>
    <row r="66" spans="2:5">
      <c r="B66" s="51"/>
      <c r="C66" s="51"/>
      <c r="D66" s="51"/>
      <c r="E66" s="51"/>
    </row>
    <row r="67" spans="2:5">
      <c r="B67" s="51"/>
      <c r="C67" s="51"/>
      <c r="D67" s="51"/>
      <c r="E67" s="51"/>
    </row>
    <row r="68" spans="2:5">
      <c r="B68" s="51"/>
      <c r="C68" s="51"/>
      <c r="D68" s="51"/>
      <c r="E68" s="51"/>
    </row>
    <row r="69" spans="2:5">
      <c r="B69" s="51"/>
      <c r="C69" s="51"/>
      <c r="D69" s="51"/>
      <c r="E69" s="51"/>
    </row>
    <row r="70" spans="2:5">
      <c r="B70" s="51"/>
      <c r="C70" s="51"/>
      <c r="D70" s="51"/>
      <c r="E70" s="51"/>
    </row>
    <row r="71" spans="2:5">
      <c r="B71" s="51"/>
      <c r="C71" s="51"/>
      <c r="D71" s="51"/>
      <c r="E71" s="51"/>
    </row>
    <row r="72" spans="2:5">
      <c r="B72" s="51"/>
      <c r="C72" s="51"/>
      <c r="D72" s="51"/>
      <c r="E72" s="51"/>
    </row>
    <row r="73" spans="2:5">
      <c r="B73" s="51"/>
      <c r="C73" s="51"/>
      <c r="D73" s="51"/>
      <c r="E73" s="51"/>
    </row>
    <row r="74" spans="2:5">
      <c r="B74" s="51"/>
      <c r="C74" s="51"/>
      <c r="D74" s="51"/>
      <c r="E74" s="51"/>
    </row>
    <row r="75" spans="2:5">
      <c r="B75" s="51"/>
      <c r="C75" s="51"/>
      <c r="D75" s="51"/>
      <c r="E75" s="51"/>
    </row>
    <row r="76" spans="2:5">
      <c r="B76" s="51"/>
      <c r="C76" s="51"/>
      <c r="D76" s="51"/>
      <c r="E76" s="51"/>
    </row>
    <row r="77" spans="2:5">
      <c r="B77" s="51"/>
      <c r="C77" s="51"/>
      <c r="D77" s="51"/>
      <c r="E77" s="51"/>
    </row>
    <row r="78" spans="2:5">
      <c r="B78" s="51"/>
      <c r="C78" s="51"/>
      <c r="D78" s="51"/>
      <c r="E78" s="51"/>
    </row>
    <row r="79" spans="2:5">
      <c r="B79" s="51"/>
      <c r="C79" s="51"/>
      <c r="D79" s="51"/>
      <c r="E79" s="51"/>
    </row>
    <row r="80" spans="2:5">
      <c r="B80" s="51"/>
      <c r="C80" s="51"/>
      <c r="D80" s="51"/>
      <c r="E80" s="51"/>
    </row>
    <row r="81" spans="2:5">
      <c r="B81" s="51"/>
      <c r="C81" s="51"/>
      <c r="D81" s="51"/>
      <c r="E81" s="51"/>
    </row>
    <row r="82" spans="2:5">
      <c r="B82" s="51"/>
      <c r="C82" s="51"/>
      <c r="D82" s="51"/>
      <c r="E82" s="51"/>
    </row>
    <row r="83" spans="2:5">
      <c r="B83" s="51"/>
      <c r="C83" s="51"/>
      <c r="D83" s="51"/>
      <c r="E83" s="51"/>
    </row>
    <row r="84" spans="2:5">
      <c r="B84" s="51"/>
      <c r="C84" s="51"/>
      <c r="D84" s="51"/>
      <c r="E84" s="51"/>
    </row>
    <row r="85" spans="2:5">
      <c r="B85" s="51"/>
      <c r="C85" s="51"/>
      <c r="D85" s="51"/>
      <c r="E85" s="51"/>
    </row>
    <row r="86" spans="2:5">
      <c r="B86" s="51"/>
      <c r="C86" s="51"/>
      <c r="D86" s="51"/>
      <c r="E86" s="51"/>
    </row>
    <row r="87" spans="2:5">
      <c r="B87" s="51"/>
      <c r="C87" s="51"/>
      <c r="D87" s="51"/>
      <c r="E87" s="51"/>
    </row>
    <row r="88" spans="2:5">
      <c r="B88" s="51"/>
      <c r="C88" s="51"/>
      <c r="D88" s="51"/>
      <c r="E88" s="51"/>
    </row>
    <row r="89" spans="2:5">
      <c r="B89" s="51"/>
      <c r="C89" s="51"/>
      <c r="D89" s="51"/>
      <c r="E89" s="51"/>
    </row>
    <row r="90" spans="2:5">
      <c r="B90" s="51"/>
      <c r="C90" s="51"/>
      <c r="D90" s="51"/>
      <c r="E90" s="51"/>
    </row>
    <row r="91" spans="2:5">
      <c r="B91" s="51"/>
      <c r="C91" s="51"/>
      <c r="D91" s="51"/>
      <c r="E91" s="51"/>
    </row>
    <row r="92" spans="2:5">
      <c r="B92" s="51"/>
      <c r="C92" s="51"/>
      <c r="D92" s="51"/>
      <c r="E92" s="51"/>
    </row>
    <row r="93" spans="2:5">
      <c r="B93" s="51"/>
      <c r="C93" s="51"/>
      <c r="D93" s="51"/>
      <c r="E93" s="51"/>
    </row>
    <row r="94" spans="2:5">
      <c r="B94" s="51"/>
      <c r="C94" s="51"/>
      <c r="D94" s="51"/>
      <c r="E94" s="51"/>
    </row>
    <row r="95" spans="2:5">
      <c r="B95" s="51"/>
      <c r="C95" s="51"/>
      <c r="D95" s="51"/>
      <c r="E95" s="51"/>
    </row>
    <row r="96" spans="2:5">
      <c r="B96" s="51"/>
      <c r="C96" s="51"/>
      <c r="D96" s="51"/>
      <c r="E96" s="51"/>
    </row>
    <row r="97" spans="2:5">
      <c r="B97" s="51"/>
      <c r="C97" s="51"/>
      <c r="D97" s="51"/>
      <c r="E97" s="51"/>
    </row>
    <row r="98" spans="2:5">
      <c r="B98" s="51"/>
      <c r="C98" s="51"/>
      <c r="D98" s="51"/>
      <c r="E98" s="51"/>
    </row>
    <row r="99" spans="2:5">
      <c r="B99" s="51"/>
      <c r="C99" s="51"/>
      <c r="D99" s="51"/>
      <c r="E99" s="51"/>
    </row>
    <row r="100" spans="2:5">
      <c r="B100" s="51"/>
      <c r="C100" s="51"/>
      <c r="D100" s="51"/>
      <c r="E100" s="51"/>
    </row>
    <row r="101" spans="2:5">
      <c r="B101" s="51"/>
      <c r="C101" s="51"/>
      <c r="D101" s="51"/>
      <c r="E101" s="51"/>
    </row>
    <row r="102" spans="2:5">
      <c r="B102" s="51"/>
      <c r="C102" s="51"/>
      <c r="D102" s="51"/>
      <c r="E102" s="51"/>
    </row>
    <row r="103" spans="2:5">
      <c r="B103" s="51"/>
      <c r="C103" s="51"/>
      <c r="D103" s="51"/>
      <c r="E103" s="51"/>
    </row>
    <row r="104" spans="2:5">
      <c r="B104" s="51"/>
      <c r="C104" s="51"/>
      <c r="D104" s="51"/>
      <c r="E104" s="51"/>
    </row>
    <row r="105" spans="2:5">
      <c r="B105" s="51"/>
      <c r="C105" s="51"/>
      <c r="D105" s="51"/>
      <c r="E105" s="51"/>
    </row>
    <row r="106" spans="2:5">
      <c r="B106" s="51"/>
      <c r="C106" s="51"/>
      <c r="D106" s="51"/>
      <c r="E106" s="51"/>
    </row>
    <row r="107" spans="2:5">
      <c r="B107" s="51"/>
      <c r="C107" s="51"/>
      <c r="D107" s="51"/>
      <c r="E107" s="51"/>
    </row>
    <row r="108" spans="2:5">
      <c r="B108" s="51"/>
      <c r="C108" s="51"/>
      <c r="D108" s="51"/>
      <c r="E108" s="51"/>
    </row>
    <row r="109" spans="2:5">
      <c r="B109" s="51"/>
      <c r="C109" s="51"/>
      <c r="D109" s="51"/>
      <c r="E109" s="51"/>
    </row>
    <row r="110" spans="2:5">
      <c r="B110" s="51"/>
      <c r="C110" s="51"/>
      <c r="D110" s="51"/>
      <c r="E110" s="51"/>
    </row>
    <row r="111" spans="2:5">
      <c r="B111" s="51"/>
      <c r="C111" s="51"/>
      <c r="D111" s="51"/>
      <c r="E111" s="51"/>
    </row>
    <row r="112" spans="2:5">
      <c r="B112" s="51"/>
      <c r="C112" s="51"/>
      <c r="D112" s="51"/>
      <c r="E112" s="51"/>
    </row>
    <row r="113" spans="2:5">
      <c r="B113" s="51"/>
      <c r="C113" s="51"/>
      <c r="D113" s="51"/>
      <c r="E113" s="51"/>
    </row>
    <row r="114" spans="2:5">
      <c r="B114" s="51"/>
      <c r="C114" s="51"/>
      <c r="D114" s="51"/>
      <c r="E114" s="51"/>
    </row>
    <row r="115" spans="2:5">
      <c r="B115" s="51"/>
      <c r="C115" s="51"/>
      <c r="D115" s="51"/>
      <c r="E115" s="51"/>
    </row>
    <row r="116" spans="2:5">
      <c r="B116" s="51"/>
      <c r="C116" s="51"/>
      <c r="D116" s="51"/>
      <c r="E116" s="51"/>
    </row>
    <row r="117" spans="2:5">
      <c r="B117" s="51"/>
      <c r="C117" s="51"/>
      <c r="D117" s="51"/>
      <c r="E117" s="51"/>
    </row>
    <row r="118" spans="2:5">
      <c r="B118" s="51"/>
      <c r="C118" s="51"/>
      <c r="D118" s="51"/>
      <c r="E118" s="51"/>
    </row>
    <row r="119" spans="2:5">
      <c r="B119" s="51"/>
      <c r="C119" s="51"/>
      <c r="D119" s="51"/>
      <c r="E119" s="51"/>
    </row>
    <row r="120" spans="2:5">
      <c r="B120" s="51"/>
      <c r="C120" s="51"/>
      <c r="D120" s="51"/>
      <c r="E120" s="51"/>
    </row>
    <row r="121" spans="2:5">
      <c r="B121" s="51"/>
      <c r="C121" s="51"/>
      <c r="D121" s="51"/>
      <c r="E121" s="51"/>
    </row>
    <row r="122" spans="2:5">
      <c r="B122" s="51"/>
      <c r="C122" s="51"/>
      <c r="D122" s="51"/>
      <c r="E122" s="51"/>
    </row>
    <row r="123" spans="2:5">
      <c r="B123" s="51"/>
      <c r="C123" s="51"/>
      <c r="D123" s="51"/>
      <c r="E123" s="51"/>
    </row>
    <row r="124" spans="2:5">
      <c r="B124" s="51"/>
      <c r="C124" s="51"/>
      <c r="D124" s="51"/>
      <c r="E124" s="51"/>
    </row>
    <row r="125" spans="2:5">
      <c r="B125" s="51"/>
      <c r="C125" s="51"/>
      <c r="D125" s="51"/>
      <c r="E125" s="51"/>
    </row>
    <row r="126" spans="2:5">
      <c r="B126" s="51"/>
      <c r="C126" s="51"/>
      <c r="D126" s="51"/>
      <c r="E126" s="51"/>
    </row>
    <row r="127" spans="2:5">
      <c r="B127" s="51"/>
      <c r="C127" s="51"/>
      <c r="D127" s="51"/>
      <c r="E127" s="51"/>
    </row>
    <row r="128" spans="2:5">
      <c r="B128" s="51"/>
      <c r="C128" s="51"/>
      <c r="D128" s="51"/>
      <c r="E128" s="51"/>
    </row>
    <row r="129" spans="2:5">
      <c r="B129" s="51"/>
      <c r="C129" s="51"/>
      <c r="D129" s="51"/>
      <c r="E129" s="51"/>
    </row>
    <row r="130" spans="2:5">
      <c r="B130" s="51"/>
      <c r="C130" s="51"/>
      <c r="D130" s="51"/>
      <c r="E130" s="51"/>
    </row>
    <row r="131" spans="2:5">
      <c r="B131" s="51"/>
      <c r="C131" s="51"/>
      <c r="D131" s="51"/>
      <c r="E131" s="51"/>
    </row>
    <row r="132" spans="2:5">
      <c r="B132" s="51"/>
      <c r="C132" s="51"/>
      <c r="D132" s="51"/>
      <c r="E132" s="51"/>
    </row>
    <row r="133" spans="2:5">
      <c r="B133" s="51"/>
      <c r="C133" s="51"/>
      <c r="D133" s="51"/>
      <c r="E133" s="51"/>
    </row>
    <row r="134" spans="2:5">
      <c r="B134" s="51"/>
      <c r="C134" s="51"/>
      <c r="D134" s="51"/>
      <c r="E134" s="51"/>
    </row>
    <row r="135" spans="2:5">
      <c r="B135" s="51"/>
      <c r="C135" s="51"/>
      <c r="D135" s="51"/>
      <c r="E135" s="51"/>
    </row>
    <row r="136" spans="2:5">
      <c r="B136" s="51"/>
      <c r="C136" s="51"/>
      <c r="D136" s="51"/>
      <c r="E136" s="51"/>
    </row>
    <row r="137" spans="2:5">
      <c r="B137" s="51"/>
      <c r="C137" s="51"/>
      <c r="D137" s="51"/>
      <c r="E137" s="51"/>
    </row>
    <row r="138" spans="2:5">
      <c r="B138" s="51"/>
      <c r="C138" s="51"/>
      <c r="D138" s="51"/>
      <c r="E138" s="51"/>
    </row>
    <row r="139" spans="2:5">
      <c r="B139" s="51"/>
      <c r="C139" s="51"/>
      <c r="D139" s="51"/>
      <c r="E139" s="51"/>
    </row>
    <row r="140" spans="2:5">
      <c r="B140" s="51"/>
      <c r="C140" s="51"/>
      <c r="D140" s="51"/>
      <c r="E140" s="51"/>
    </row>
    <row r="141" spans="2:5">
      <c r="B141" s="51"/>
      <c r="C141" s="51"/>
      <c r="D141" s="51"/>
      <c r="E141" s="51"/>
    </row>
    <row r="142" spans="2:5">
      <c r="B142" s="51"/>
      <c r="C142" s="51"/>
      <c r="D142" s="51"/>
      <c r="E142" s="51"/>
    </row>
    <row r="143" spans="2:5">
      <c r="B143" s="51"/>
      <c r="C143" s="51"/>
      <c r="D143" s="51"/>
      <c r="E143" s="51"/>
    </row>
    <row r="144" spans="2:5">
      <c r="B144" s="51"/>
      <c r="C144" s="51"/>
      <c r="D144" s="51"/>
      <c r="E144" s="51"/>
    </row>
    <row r="145" spans="2:5">
      <c r="B145" s="51"/>
      <c r="C145" s="51"/>
      <c r="D145" s="51"/>
      <c r="E145" s="51"/>
    </row>
    <row r="146" spans="2:5">
      <c r="B146" s="51"/>
      <c r="C146" s="51"/>
      <c r="D146" s="51"/>
      <c r="E146" s="51"/>
    </row>
    <row r="147" spans="2:5">
      <c r="B147" s="51"/>
      <c r="C147" s="51"/>
      <c r="D147" s="51"/>
      <c r="E147" s="51"/>
    </row>
    <row r="148" spans="2:5">
      <c r="B148" s="51"/>
      <c r="C148" s="51"/>
      <c r="D148" s="51"/>
      <c r="E148" s="51"/>
    </row>
    <row r="149" spans="2:5">
      <c r="B149" s="51"/>
      <c r="C149" s="51"/>
      <c r="D149" s="51"/>
      <c r="E149" s="51"/>
    </row>
    <row r="150" spans="2:5">
      <c r="B150" s="51"/>
      <c r="C150" s="51"/>
      <c r="D150" s="51"/>
      <c r="E150" s="51"/>
    </row>
    <row r="151" spans="2:5">
      <c r="B151" s="51"/>
      <c r="C151" s="51"/>
      <c r="D151" s="51"/>
      <c r="E151" s="51"/>
    </row>
    <row r="152" spans="2:5">
      <c r="B152" s="51"/>
      <c r="C152" s="51"/>
      <c r="D152" s="51"/>
      <c r="E152" s="51"/>
    </row>
    <row r="153" spans="2:5">
      <c r="B153" s="51"/>
      <c r="C153" s="51"/>
      <c r="D153" s="51"/>
      <c r="E153" s="51"/>
    </row>
    <row r="154" spans="2:5">
      <c r="B154" s="51"/>
      <c r="C154" s="51"/>
      <c r="D154" s="51"/>
      <c r="E154" s="51"/>
    </row>
    <row r="155" spans="2:5">
      <c r="B155" s="51"/>
      <c r="C155" s="51"/>
      <c r="D155" s="51"/>
      <c r="E155" s="51"/>
    </row>
    <row r="156" spans="2:5">
      <c r="B156" s="51"/>
      <c r="C156" s="51"/>
      <c r="D156" s="51"/>
      <c r="E156" s="51"/>
    </row>
    <row r="157" spans="2:5">
      <c r="B157" s="51"/>
      <c r="C157" s="51"/>
      <c r="D157" s="51"/>
      <c r="E157" s="51"/>
    </row>
    <row r="158" spans="2:5">
      <c r="B158" s="51"/>
      <c r="C158" s="51"/>
      <c r="D158" s="51"/>
      <c r="E158" s="51"/>
    </row>
    <row r="159" spans="2:5">
      <c r="B159" s="51"/>
      <c r="C159" s="51"/>
      <c r="D159" s="51"/>
      <c r="E159" s="51"/>
    </row>
    <row r="160" spans="2:5">
      <c r="B160" s="51"/>
      <c r="C160" s="51"/>
      <c r="D160" s="51"/>
      <c r="E160" s="51"/>
    </row>
    <row r="161" spans="2:5">
      <c r="B161" s="51"/>
      <c r="C161" s="51"/>
      <c r="D161" s="51"/>
      <c r="E161" s="51"/>
    </row>
    <row r="162" spans="2:5">
      <c r="B162" s="51"/>
      <c r="C162" s="51"/>
      <c r="D162" s="51"/>
      <c r="E162" s="51"/>
    </row>
    <row r="163" spans="2:5">
      <c r="B163" s="51"/>
      <c r="C163" s="51"/>
      <c r="D163" s="51"/>
      <c r="E163" s="51"/>
    </row>
    <row r="164" spans="2:5">
      <c r="B164" s="51"/>
      <c r="C164" s="51"/>
      <c r="D164" s="51"/>
      <c r="E164" s="51"/>
    </row>
    <row r="165" spans="2:5">
      <c r="B165" s="51"/>
      <c r="C165" s="51"/>
      <c r="D165" s="51"/>
      <c r="E165" s="51"/>
    </row>
    <row r="166" spans="2:5">
      <c r="B166" s="51"/>
      <c r="C166" s="51"/>
      <c r="D166" s="51"/>
      <c r="E166" s="51"/>
    </row>
    <row r="167" spans="2:5">
      <c r="B167" s="51"/>
      <c r="C167" s="51"/>
      <c r="D167" s="51"/>
      <c r="E167" s="51"/>
    </row>
    <row r="168" spans="2:5">
      <c r="B168" s="51"/>
      <c r="C168" s="51"/>
      <c r="D168" s="51"/>
      <c r="E168" s="51"/>
    </row>
    <row r="169" spans="2:5">
      <c r="B169" s="51"/>
      <c r="C169" s="51"/>
      <c r="D169" s="51"/>
      <c r="E169" s="51"/>
    </row>
    <row r="170" spans="2:5">
      <c r="B170" s="51"/>
      <c r="C170" s="51"/>
      <c r="D170" s="51"/>
      <c r="E170" s="51"/>
    </row>
    <row r="171" spans="2:5">
      <c r="B171" s="51"/>
      <c r="C171" s="51"/>
      <c r="D171" s="51"/>
      <c r="E171" s="51"/>
    </row>
    <row r="172" spans="2:5">
      <c r="B172" s="51"/>
      <c r="C172" s="51"/>
      <c r="D172" s="51"/>
      <c r="E172" s="51"/>
    </row>
    <row r="173" spans="2:5">
      <c r="B173" s="51"/>
      <c r="C173" s="51"/>
      <c r="D173" s="51"/>
      <c r="E173" s="51"/>
    </row>
    <row r="174" spans="2:5">
      <c r="B174" s="51"/>
      <c r="C174" s="51"/>
      <c r="D174" s="51"/>
      <c r="E174" s="51"/>
    </row>
    <row r="175" spans="2:5">
      <c r="B175" s="51"/>
      <c r="C175" s="51"/>
      <c r="D175" s="51"/>
      <c r="E175" s="51"/>
    </row>
    <row r="176" spans="2:5">
      <c r="B176" s="51"/>
      <c r="C176" s="51"/>
      <c r="D176" s="51"/>
      <c r="E176" s="51"/>
    </row>
    <row r="177" spans="2:5">
      <c r="B177" s="51"/>
      <c r="C177" s="51"/>
      <c r="D177" s="51"/>
      <c r="E177" s="51"/>
    </row>
    <row r="178" spans="2:5">
      <c r="B178" s="51"/>
      <c r="C178" s="51"/>
      <c r="D178" s="51"/>
      <c r="E178" s="51"/>
    </row>
    <row r="179" spans="2:5">
      <c r="B179" s="51"/>
      <c r="C179" s="51"/>
      <c r="D179" s="51"/>
      <c r="E179" s="51"/>
    </row>
    <row r="180" spans="2:5">
      <c r="B180" s="51"/>
      <c r="C180" s="51"/>
      <c r="D180" s="51"/>
      <c r="E180" s="51"/>
    </row>
    <row r="181" spans="2:5">
      <c r="B181" s="51"/>
      <c r="C181" s="51"/>
      <c r="D181" s="51"/>
      <c r="E181" s="51"/>
    </row>
    <row r="182" spans="2:5">
      <c r="B182" s="51"/>
      <c r="C182" s="51"/>
      <c r="D182" s="51"/>
      <c r="E182" s="51"/>
    </row>
    <row r="183" spans="2:5">
      <c r="B183" s="51"/>
      <c r="C183" s="51"/>
      <c r="D183" s="51"/>
      <c r="E183" s="51"/>
    </row>
    <row r="184" spans="2:5">
      <c r="B184" s="51"/>
      <c r="C184" s="51"/>
      <c r="D184" s="51"/>
      <c r="E184" s="51"/>
    </row>
    <row r="185" spans="2:5">
      <c r="B185" s="51"/>
      <c r="C185" s="51"/>
      <c r="D185" s="51"/>
      <c r="E185" s="51"/>
    </row>
    <row r="186" spans="2:5">
      <c r="B186" s="51"/>
      <c r="C186" s="51"/>
      <c r="D186" s="51"/>
      <c r="E186" s="51"/>
    </row>
    <row r="187" spans="2:5">
      <c r="B187" s="51"/>
      <c r="C187" s="51"/>
      <c r="D187" s="51"/>
      <c r="E187" s="51"/>
    </row>
    <row r="188" spans="2:5">
      <c r="B188" s="51"/>
      <c r="C188" s="51"/>
      <c r="D188" s="51"/>
      <c r="E188" s="51"/>
    </row>
    <row r="189" spans="2:5">
      <c r="B189" s="51"/>
      <c r="C189" s="51"/>
      <c r="D189" s="51"/>
      <c r="E189" s="51"/>
    </row>
    <row r="190" spans="2:5">
      <c r="B190" s="51"/>
      <c r="C190" s="51"/>
      <c r="D190" s="51"/>
      <c r="E190" s="51"/>
    </row>
    <row r="191" spans="2:5">
      <c r="B191" s="51"/>
      <c r="C191" s="51"/>
      <c r="D191" s="51"/>
      <c r="E191" s="51"/>
    </row>
    <row r="192" spans="2:5">
      <c r="B192" s="51"/>
      <c r="C192" s="51"/>
      <c r="D192" s="51"/>
      <c r="E192" s="51"/>
    </row>
    <row r="193" spans="2:5">
      <c r="B193" s="51"/>
      <c r="C193" s="51"/>
      <c r="D193" s="51"/>
      <c r="E193" s="51"/>
    </row>
    <row r="194" spans="2:5">
      <c r="B194" s="51"/>
      <c r="C194" s="51"/>
      <c r="D194" s="51"/>
      <c r="E194" s="51"/>
    </row>
    <row r="195" spans="2:5">
      <c r="B195" s="51"/>
      <c r="C195" s="51"/>
      <c r="D195" s="51"/>
      <c r="E195" s="51"/>
    </row>
    <row r="196" spans="2:5">
      <c r="B196" s="51"/>
      <c r="C196" s="51"/>
      <c r="D196" s="51"/>
      <c r="E196" s="51"/>
    </row>
    <row r="197" spans="2:5">
      <c r="B197" s="51"/>
      <c r="C197" s="51"/>
      <c r="D197" s="51"/>
      <c r="E197" s="51"/>
    </row>
    <row r="198" spans="2:5">
      <c r="B198" s="51"/>
      <c r="C198" s="51"/>
      <c r="D198" s="51"/>
      <c r="E198" s="51"/>
    </row>
    <row r="199" spans="2:5">
      <c r="B199" s="51"/>
      <c r="C199" s="51"/>
      <c r="D199" s="51"/>
      <c r="E199" s="51"/>
    </row>
    <row r="200" spans="2:5">
      <c r="B200" s="51"/>
      <c r="C200" s="51"/>
      <c r="D200" s="51"/>
      <c r="E200" s="51"/>
    </row>
    <row r="201" spans="2:5">
      <c r="B201" s="51"/>
      <c r="C201" s="51"/>
      <c r="D201" s="51"/>
      <c r="E201" s="51"/>
    </row>
    <row r="202" spans="2:5">
      <c r="B202" s="51"/>
      <c r="C202" s="51"/>
      <c r="D202" s="51"/>
      <c r="E202" s="51"/>
    </row>
    <row r="203" spans="2:5">
      <c r="B203" s="51"/>
      <c r="C203" s="51"/>
      <c r="D203" s="51"/>
      <c r="E203" s="51"/>
    </row>
    <row r="204" spans="2:5">
      <c r="B204" s="51"/>
      <c r="C204" s="51"/>
      <c r="D204" s="51"/>
      <c r="E204" s="51"/>
    </row>
    <row r="205" spans="2:5">
      <c r="B205" s="51"/>
      <c r="C205" s="51"/>
      <c r="D205" s="51"/>
      <c r="E205" s="51"/>
    </row>
    <row r="206" spans="2:5">
      <c r="B206" s="51"/>
      <c r="C206" s="51"/>
      <c r="D206" s="51"/>
      <c r="E206" s="51"/>
    </row>
    <row r="207" spans="2:5">
      <c r="B207" s="51"/>
      <c r="C207" s="51"/>
      <c r="D207" s="51"/>
      <c r="E207" s="51"/>
    </row>
    <row r="208" spans="2:5">
      <c r="B208" s="51"/>
      <c r="C208" s="51"/>
      <c r="D208" s="51"/>
      <c r="E208" s="51"/>
    </row>
    <row r="209" spans="2:5">
      <c r="B209" s="51"/>
      <c r="C209" s="51"/>
      <c r="D209" s="51"/>
      <c r="E209" s="51"/>
    </row>
    <row r="210" spans="2:5">
      <c r="B210" s="51"/>
      <c r="C210" s="51"/>
      <c r="D210" s="51"/>
      <c r="E210" s="51"/>
    </row>
    <row r="211" spans="2:5">
      <c r="B211" s="51"/>
      <c r="C211" s="51"/>
      <c r="D211" s="51"/>
      <c r="E211" s="51"/>
    </row>
    <row r="212" spans="2:5">
      <c r="B212" s="51"/>
      <c r="C212" s="51"/>
      <c r="D212" s="51"/>
      <c r="E212" s="51"/>
    </row>
    <row r="213" spans="2:5">
      <c r="B213" s="51"/>
      <c r="C213" s="51"/>
      <c r="D213" s="51"/>
      <c r="E213" s="51"/>
    </row>
    <row r="214" spans="2:5">
      <c r="B214" s="51"/>
      <c r="C214" s="51"/>
      <c r="D214" s="51"/>
      <c r="E214" s="51"/>
    </row>
    <row r="215" spans="2:5">
      <c r="B215" s="51"/>
      <c r="C215" s="51"/>
      <c r="D215" s="51"/>
      <c r="E215" s="51"/>
    </row>
    <row r="216" spans="2:5">
      <c r="B216" s="51"/>
      <c r="C216" s="51"/>
      <c r="D216" s="51"/>
      <c r="E216" s="51"/>
    </row>
    <row r="217" spans="2:5">
      <c r="B217" s="51"/>
      <c r="C217" s="51"/>
      <c r="D217" s="51"/>
      <c r="E217" s="51"/>
    </row>
    <row r="218" spans="2:5">
      <c r="B218" s="51"/>
      <c r="C218" s="51"/>
      <c r="D218" s="51"/>
      <c r="E218" s="51"/>
    </row>
    <row r="219" spans="2:5">
      <c r="B219" s="51"/>
      <c r="C219" s="51"/>
      <c r="D219" s="51"/>
      <c r="E219" s="51"/>
    </row>
    <row r="220" spans="2:5">
      <c r="B220" s="51"/>
      <c r="C220" s="51"/>
      <c r="D220" s="51"/>
      <c r="E220" s="51"/>
    </row>
    <row r="221" spans="2:5">
      <c r="B221" s="51"/>
      <c r="C221" s="51"/>
      <c r="D221" s="51"/>
      <c r="E221" s="51"/>
    </row>
    <row r="222" spans="2:5">
      <c r="B222" s="51"/>
      <c r="C222" s="51"/>
      <c r="D222" s="51"/>
      <c r="E222" s="51"/>
    </row>
    <row r="223" spans="2:5">
      <c r="B223" s="51"/>
      <c r="C223" s="51"/>
      <c r="D223" s="51"/>
      <c r="E223" s="51"/>
    </row>
    <row r="224" spans="2:5">
      <c r="B224" s="51"/>
      <c r="C224" s="51"/>
      <c r="D224" s="51"/>
      <c r="E224" s="51"/>
    </row>
    <row r="225" spans="2:5">
      <c r="B225" s="51"/>
      <c r="C225" s="51"/>
      <c r="D225" s="51"/>
      <c r="E225" s="51"/>
    </row>
    <row r="226" spans="2:5">
      <c r="B226" s="51"/>
      <c r="C226" s="51"/>
      <c r="D226" s="51"/>
      <c r="E226" s="51"/>
    </row>
    <row r="227" spans="2:5">
      <c r="B227" s="51"/>
      <c r="C227" s="51"/>
      <c r="D227" s="51"/>
      <c r="E227" s="51"/>
    </row>
    <row r="228" spans="2:5">
      <c r="B228" s="51"/>
      <c r="C228" s="51"/>
      <c r="D228" s="51"/>
      <c r="E228" s="51"/>
    </row>
    <row r="229" spans="2:5">
      <c r="B229" s="51"/>
      <c r="C229" s="51"/>
      <c r="D229" s="51"/>
      <c r="E229" s="51"/>
    </row>
    <row r="230" spans="2:5">
      <c r="B230" s="51"/>
      <c r="C230" s="51"/>
      <c r="D230" s="51"/>
      <c r="E230" s="51"/>
    </row>
    <row r="231" spans="2:5">
      <c r="B231" s="51"/>
      <c r="C231" s="51"/>
      <c r="D231" s="51"/>
      <c r="E231" s="51"/>
    </row>
    <row r="232" spans="2:5">
      <c r="B232" s="51"/>
      <c r="C232" s="51"/>
      <c r="D232" s="51"/>
      <c r="E232" s="51"/>
    </row>
    <row r="233" spans="2:5">
      <c r="B233" s="51"/>
      <c r="C233" s="51"/>
      <c r="D233" s="51"/>
      <c r="E233" s="51"/>
    </row>
    <row r="234" spans="2:5">
      <c r="B234" s="51"/>
      <c r="C234" s="51"/>
      <c r="D234" s="51"/>
      <c r="E234" s="51"/>
    </row>
    <row r="235" spans="2:5">
      <c r="B235" s="51"/>
      <c r="C235" s="51"/>
      <c r="D235" s="51"/>
      <c r="E235" s="51"/>
    </row>
    <row r="236" spans="2:5">
      <c r="B236" s="51"/>
      <c r="C236" s="51"/>
      <c r="D236" s="51"/>
      <c r="E236" s="51"/>
    </row>
    <row r="237" spans="2:5">
      <c r="B237" s="51"/>
      <c r="C237" s="51"/>
      <c r="D237" s="51"/>
      <c r="E237" s="51"/>
    </row>
    <row r="238" spans="2:5">
      <c r="B238" s="51"/>
      <c r="C238" s="51"/>
      <c r="D238" s="51"/>
      <c r="E238" s="51"/>
    </row>
    <row r="239" spans="2:5">
      <c r="B239" s="51"/>
      <c r="C239" s="51"/>
      <c r="D239" s="51"/>
      <c r="E239" s="51"/>
    </row>
    <row r="240" spans="2:5">
      <c r="B240" s="51"/>
      <c r="C240" s="51"/>
      <c r="D240" s="51"/>
      <c r="E240" s="51"/>
    </row>
    <row r="241" spans="2:5">
      <c r="B241" s="51"/>
      <c r="C241" s="51"/>
      <c r="D241" s="51"/>
      <c r="E241" s="51"/>
    </row>
    <row r="242" spans="2:5">
      <c r="B242" s="51"/>
      <c r="C242" s="51"/>
      <c r="D242" s="51"/>
      <c r="E242" s="51"/>
    </row>
    <row r="243" spans="2:5">
      <c r="B243" s="51"/>
      <c r="C243" s="51"/>
      <c r="D243" s="51"/>
      <c r="E243" s="51"/>
    </row>
    <row r="244" spans="2:5">
      <c r="B244" s="51"/>
      <c r="C244" s="51"/>
      <c r="D244" s="51"/>
      <c r="E244" s="51"/>
    </row>
    <row r="245" spans="2:5">
      <c r="B245" s="51"/>
      <c r="C245" s="51"/>
      <c r="D245" s="51"/>
      <c r="E245" s="51"/>
    </row>
    <row r="246" spans="2:5">
      <c r="B246" s="51"/>
      <c r="C246" s="51"/>
      <c r="D246" s="51"/>
      <c r="E246" s="51"/>
    </row>
    <row r="247" spans="2:5">
      <c r="B247" s="51"/>
      <c r="C247" s="51"/>
      <c r="D247" s="51"/>
      <c r="E247" s="51"/>
    </row>
    <row r="248" spans="2:5">
      <c r="B248" s="51"/>
      <c r="C248" s="51"/>
      <c r="D248" s="51"/>
      <c r="E248" s="51"/>
    </row>
    <row r="249" spans="2:5">
      <c r="B249" s="51"/>
      <c r="C249" s="51"/>
      <c r="D249" s="51"/>
      <c r="E249" s="51"/>
    </row>
    <row r="250" spans="2:5">
      <c r="B250" s="51"/>
      <c r="C250" s="51"/>
      <c r="D250" s="51"/>
      <c r="E250" s="51"/>
    </row>
    <row r="251" spans="2:5">
      <c r="B251" s="51"/>
      <c r="C251" s="51"/>
      <c r="D251" s="51"/>
      <c r="E251" s="51"/>
    </row>
    <row r="252" spans="2:5">
      <c r="B252" s="51"/>
      <c r="C252" s="51"/>
      <c r="D252" s="51"/>
      <c r="E252" s="51"/>
    </row>
  </sheetData>
  <mergeCells count="12">
    <mergeCell ref="A1:D1"/>
    <mergeCell ref="B53:C53"/>
    <mergeCell ref="H53:I53"/>
    <mergeCell ref="C2:K2"/>
    <mergeCell ref="E3:I3"/>
    <mergeCell ref="I4:J4"/>
    <mergeCell ref="B23:B25"/>
    <mergeCell ref="C23:F23"/>
    <mergeCell ref="K23:L23"/>
    <mergeCell ref="C24:E24"/>
    <mergeCell ref="G24:I24"/>
    <mergeCell ref="K24:L24"/>
  </mergeCells>
  <hyperlinks>
    <hyperlink ref="A1:B1" location="Index!A1" display="Return to Index (Table of Contents)"/>
  </hyperlinks>
  <pageMargins left="0.75" right="0.75" top="1" bottom="1" header="0.5" footer="0.5"/>
  <pageSetup scale="4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9"/>
    <pageSetUpPr fitToPage="1"/>
  </sheetPr>
  <dimension ref="A1:R252"/>
  <sheetViews>
    <sheetView showGridLines="0" workbookViewId="0">
      <selection activeCell="N49" sqref="N49"/>
    </sheetView>
  </sheetViews>
  <sheetFormatPr defaultRowHeight="12.75"/>
  <cols>
    <col min="1" max="1" width="2.5703125" style="2" customWidth="1"/>
    <col min="2" max="2" width="11.28515625" style="2" customWidth="1"/>
    <col min="3" max="5" width="12.140625" style="2" customWidth="1"/>
    <col min="6" max="6" width="9.5703125" style="2" customWidth="1"/>
    <col min="7" max="9" width="12.42578125" style="2" customWidth="1"/>
    <col min="10" max="10" width="8.7109375" style="2" customWidth="1"/>
    <col min="11" max="11" width="12.140625" style="2" customWidth="1"/>
    <col min="12" max="12" width="9.85546875" style="2" customWidth="1"/>
    <col min="13" max="13" width="2" style="2" customWidth="1"/>
    <col min="14" max="14" width="10" style="2" customWidth="1"/>
    <col min="15" max="18" width="10.140625" style="2" customWidth="1"/>
    <col min="19" max="16384" width="9.140625" style="2"/>
  </cols>
  <sheetData>
    <row r="1" spans="1:14" ht="15">
      <c r="A1" s="437" t="s">
        <v>486</v>
      </c>
      <c r="B1" s="437"/>
      <c r="C1" s="437"/>
      <c r="D1" s="437"/>
    </row>
    <row r="2" spans="1:14" ht="20.25">
      <c r="A2" s="1"/>
      <c r="B2" s="1"/>
      <c r="C2" s="458" t="s">
        <v>0</v>
      </c>
      <c r="D2" s="458"/>
      <c r="E2" s="458"/>
      <c r="F2" s="458"/>
      <c r="G2" s="458"/>
      <c r="H2" s="458"/>
      <c r="I2" s="458"/>
      <c r="J2" s="458"/>
      <c r="K2" s="458"/>
      <c r="L2" s="1"/>
      <c r="N2" s="3"/>
    </row>
    <row r="3" spans="1:14" ht="14.25" customHeight="1">
      <c r="A3" s="1"/>
      <c r="B3" s="1"/>
      <c r="C3" s="1"/>
      <c r="D3" s="1"/>
      <c r="E3" s="459" t="s">
        <v>1</v>
      </c>
      <c r="F3" s="459"/>
      <c r="G3" s="459"/>
      <c r="H3" s="459"/>
      <c r="I3" s="459"/>
      <c r="J3" s="4"/>
      <c r="K3" s="1"/>
      <c r="L3" s="1"/>
      <c r="N3" s="3"/>
    </row>
    <row r="4" spans="1:14" ht="23.25" customHeight="1">
      <c r="A4" s="1"/>
      <c r="B4" s="1"/>
      <c r="C4" s="1"/>
      <c r="D4" s="5"/>
      <c r="E4" s="1"/>
      <c r="F4" s="1"/>
      <c r="G4" s="1"/>
      <c r="H4" s="1"/>
      <c r="I4" s="460"/>
      <c r="J4" s="460"/>
      <c r="K4" s="1"/>
      <c r="L4" s="1"/>
      <c r="N4" s="3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3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3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3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3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>
      <c r="A20" s="1"/>
      <c r="B20" s="1"/>
      <c r="C20" s="4"/>
      <c r="D20" s="4"/>
      <c r="E20" s="4"/>
      <c r="F20" s="1"/>
      <c r="G20" s="1"/>
      <c r="H20" s="1"/>
      <c r="I20" s="1"/>
      <c r="J20" s="1"/>
      <c r="K20" s="1"/>
      <c r="L20" s="1"/>
    </row>
    <row r="21" spans="1:18" ht="21" customHeight="1">
      <c r="A21" s="1"/>
      <c r="B21" s="1"/>
      <c r="C21" s="4"/>
      <c r="D21" s="4"/>
      <c r="E21" s="4"/>
      <c r="F21" s="1"/>
      <c r="G21" s="1"/>
      <c r="H21" s="1"/>
      <c r="I21" s="1"/>
      <c r="J21" s="1"/>
      <c r="K21" s="1"/>
      <c r="L21" s="1"/>
    </row>
    <row r="22" spans="1:18">
      <c r="B22" s="6"/>
      <c r="C22" s="7"/>
      <c r="D22" s="7"/>
      <c r="E22" s="7"/>
      <c r="F22" s="6"/>
      <c r="G22" s="6"/>
      <c r="H22" s="6"/>
      <c r="I22" s="6"/>
      <c r="J22" s="6"/>
      <c r="K22" s="6"/>
      <c r="L22" s="6"/>
    </row>
    <row r="23" spans="1:18">
      <c r="B23" s="461" t="s">
        <v>2</v>
      </c>
      <c r="C23" s="463" t="s">
        <v>3</v>
      </c>
      <c r="D23" s="464"/>
      <c r="E23" s="464"/>
      <c r="F23" s="464"/>
      <c r="G23" s="8"/>
      <c r="H23" s="1" t="s">
        <v>4</v>
      </c>
      <c r="I23" s="1"/>
      <c r="J23" s="1"/>
      <c r="K23" s="463" t="s">
        <v>5</v>
      </c>
      <c r="L23" s="465"/>
      <c r="M23" s="9"/>
      <c r="P23" s="2" t="s">
        <v>6</v>
      </c>
    </row>
    <row r="24" spans="1:18">
      <c r="B24" s="461"/>
      <c r="C24" s="463" t="s">
        <v>7</v>
      </c>
      <c r="D24" s="464"/>
      <c r="E24" s="465"/>
      <c r="F24" s="10" t="s">
        <v>8</v>
      </c>
      <c r="G24" s="463" t="s">
        <v>7</v>
      </c>
      <c r="H24" s="464"/>
      <c r="I24" s="465"/>
      <c r="J24" s="10" t="s">
        <v>8</v>
      </c>
      <c r="K24" s="463" t="s">
        <v>9</v>
      </c>
      <c r="L24" s="465"/>
      <c r="O24" s="2">
        <v>2000</v>
      </c>
      <c r="Q24" s="2">
        <v>2010</v>
      </c>
    </row>
    <row r="25" spans="1:18">
      <c r="B25" s="462"/>
      <c r="C25" s="11" t="s">
        <v>9</v>
      </c>
      <c r="D25" s="11" t="s">
        <v>10</v>
      </c>
      <c r="E25" s="12" t="s">
        <v>11</v>
      </c>
      <c r="F25" s="13" t="s">
        <v>9</v>
      </c>
      <c r="G25" s="10" t="s">
        <v>9</v>
      </c>
      <c r="H25" s="10" t="s">
        <v>10</v>
      </c>
      <c r="I25" s="8" t="s">
        <v>11</v>
      </c>
      <c r="J25" s="14" t="s">
        <v>9</v>
      </c>
      <c r="K25" s="10" t="s">
        <v>7</v>
      </c>
      <c r="L25" s="10" t="s">
        <v>8</v>
      </c>
      <c r="M25" s="15"/>
      <c r="O25" s="16" t="s">
        <v>10</v>
      </c>
      <c r="P25" s="16" t="s">
        <v>11</v>
      </c>
      <c r="Q25" s="16" t="s">
        <v>10</v>
      </c>
      <c r="R25" s="16" t="s">
        <v>11</v>
      </c>
    </row>
    <row r="26" spans="1:18" ht="15">
      <c r="B26" s="17" t="s">
        <v>9</v>
      </c>
      <c r="C26" s="208">
        <f>D26+E26</f>
        <v>225701</v>
      </c>
      <c r="D26" s="208">
        <f>SUM(D27:D44)</f>
        <v>111336</v>
      </c>
      <c r="E26" s="208">
        <f>SUM(E27:E44)</f>
        <v>114365</v>
      </c>
      <c r="F26" s="25">
        <f>C26/C$26</f>
        <v>1</v>
      </c>
      <c r="G26" s="208">
        <f>H26+I26</f>
        <v>248285</v>
      </c>
      <c r="H26" s="209">
        <f>SUM(H27:H44)</f>
        <v>122848</v>
      </c>
      <c r="I26" s="209">
        <f>SUM(I27:I44)</f>
        <v>125437</v>
      </c>
      <c r="J26" s="19">
        <f>G26/G$26</f>
        <v>1</v>
      </c>
      <c r="K26" s="20">
        <f>G26-C26</f>
        <v>22584</v>
      </c>
      <c r="L26" s="21">
        <f>K26/C26</f>
        <v>0.10006158590347407</v>
      </c>
      <c r="O26" s="22">
        <f>-100*(D26/$C$26)</f>
        <v>-49.328979490564947</v>
      </c>
      <c r="P26" s="22">
        <f>100*(E26/$C$26)</f>
        <v>50.671020509435053</v>
      </c>
      <c r="Q26" s="22">
        <f>-100*(H26/$G$26)</f>
        <v>-49.478623356223693</v>
      </c>
      <c r="R26" s="22">
        <f>100*(I26/$G$26)</f>
        <v>50.521376643776307</v>
      </c>
    </row>
    <row r="27" spans="1:18" ht="15">
      <c r="B27" s="23" t="s">
        <v>12</v>
      </c>
      <c r="C27" s="208">
        <f t="shared" ref="C27:C51" si="0">D27+E27</f>
        <v>13220</v>
      </c>
      <c r="D27" s="24">
        <v>6797</v>
      </c>
      <c r="E27" s="24">
        <v>6423</v>
      </c>
      <c r="F27" s="25">
        <f>C27/C$26</f>
        <v>5.857306790842752E-2</v>
      </c>
      <c r="G27" s="208">
        <f t="shared" ref="G27:G51" si="1">H27+I27</f>
        <v>13705</v>
      </c>
      <c r="H27" s="24">
        <v>7076</v>
      </c>
      <c r="I27" s="24">
        <v>6629</v>
      </c>
      <c r="J27" s="25">
        <f>G27/G$26</f>
        <v>5.5198662826993171E-2</v>
      </c>
      <c r="K27" s="26">
        <f>G27-C27</f>
        <v>485</v>
      </c>
      <c r="L27" s="21">
        <f>K27/C27</f>
        <v>3.6686838124054461E-2</v>
      </c>
      <c r="O27" s="22">
        <f>-100*(D27/$C$26)</f>
        <v>-3.0115063734764136</v>
      </c>
      <c r="P27" s="22">
        <f>100*(E27/$C$26)</f>
        <v>2.8458004173663389</v>
      </c>
      <c r="Q27" s="22">
        <f t="shared" ref="Q27:Q44" si="2">-100*(H27/$G$26)</f>
        <v>-2.8499506615381516</v>
      </c>
      <c r="R27" s="22">
        <f t="shared" ref="R27:R44" si="3">100*(I27/$G$26)</f>
        <v>2.6699156211611657</v>
      </c>
    </row>
    <row r="28" spans="1:18" ht="15">
      <c r="B28" s="23" t="s">
        <v>13</v>
      </c>
      <c r="C28" s="208">
        <f t="shared" si="0"/>
        <v>14221</v>
      </c>
      <c r="D28" s="24">
        <v>7293</v>
      </c>
      <c r="E28" s="24">
        <v>6928</v>
      </c>
      <c r="F28" s="25">
        <f t="shared" ref="F28:F51" si="4">C28/C$26</f>
        <v>6.3008139086667761E-2</v>
      </c>
      <c r="G28" s="208">
        <f t="shared" si="1"/>
        <v>13886</v>
      </c>
      <c r="H28" s="24">
        <v>7079</v>
      </c>
      <c r="I28" s="24">
        <v>6807</v>
      </c>
      <c r="J28" s="25">
        <f t="shared" ref="J28:J51" si="5">G28/G$26</f>
        <v>5.5927663773486118E-2</v>
      </c>
      <c r="K28" s="26">
        <f t="shared" ref="K28:K51" si="6">G28-C28</f>
        <v>-335</v>
      </c>
      <c r="L28" s="21">
        <f>K28/C28</f>
        <v>-2.355671190492933E-2</v>
      </c>
      <c r="O28" s="22">
        <f t="shared" ref="O28:O44" si="7">-100*(D28/$C$26)</f>
        <v>-3.2312661441464594</v>
      </c>
      <c r="P28" s="22">
        <f t="shared" ref="P28:P44" si="8">100*(E28/$C$26)</f>
        <v>3.0695477645203169</v>
      </c>
      <c r="Q28" s="22">
        <f t="shared" si="2"/>
        <v>-2.8511589503997423</v>
      </c>
      <c r="R28" s="22">
        <f t="shared" si="3"/>
        <v>2.7416074269488693</v>
      </c>
    </row>
    <row r="29" spans="1:18" ht="15">
      <c r="B29" s="23" t="s">
        <v>14</v>
      </c>
      <c r="C29" s="208">
        <f t="shared" si="0"/>
        <v>15707</v>
      </c>
      <c r="D29" s="24">
        <v>8025</v>
      </c>
      <c r="E29" s="24">
        <v>7682</v>
      </c>
      <c r="F29" s="25">
        <f t="shared" si="4"/>
        <v>6.9592070925693722E-2</v>
      </c>
      <c r="G29" s="208">
        <f t="shared" si="1"/>
        <v>14706</v>
      </c>
      <c r="H29" s="24">
        <v>7467</v>
      </c>
      <c r="I29" s="24">
        <v>7239</v>
      </c>
      <c r="J29" s="25">
        <f t="shared" si="5"/>
        <v>5.9230319995166841E-2</v>
      </c>
      <c r="K29" s="26">
        <f t="shared" si="6"/>
        <v>-1001</v>
      </c>
      <c r="L29" s="21">
        <f t="shared" ref="L29:L51" si="9">K29/C29</f>
        <v>-6.3729547335582865E-2</v>
      </c>
      <c r="O29" s="22">
        <f t="shared" si="7"/>
        <v>-3.555589031506285</v>
      </c>
      <c r="P29" s="22">
        <f t="shared" si="8"/>
        <v>3.4036180610630877</v>
      </c>
      <c r="Q29" s="22">
        <f t="shared" si="2"/>
        <v>-3.0074309764987817</v>
      </c>
      <c r="R29" s="22">
        <f t="shared" si="3"/>
        <v>2.9156010230179028</v>
      </c>
    </row>
    <row r="30" spans="1:18" ht="15">
      <c r="B30" s="23" t="s">
        <v>15</v>
      </c>
      <c r="C30" s="208">
        <f t="shared" si="0"/>
        <v>18447</v>
      </c>
      <c r="D30" s="24">
        <v>9378</v>
      </c>
      <c r="E30" s="24">
        <v>9069</v>
      </c>
      <c r="F30" s="25">
        <f t="shared" si="4"/>
        <v>8.1732025998998675E-2</v>
      </c>
      <c r="G30" s="208">
        <f t="shared" si="1"/>
        <v>18996</v>
      </c>
      <c r="H30" s="24">
        <v>9756</v>
      </c>
      <c r="I30" s="24">
        <v>9240</v>
      </c>
      <c r="J30" s="25">
        <f t="shared" si="5"/>
        <v>7.6508850715911153E-2</v>
      </c>
      <c r="K30" s="26">
        <f t="shared" si="6"/>
        <v>549</v>
      </c>
      <c r="L30" s="21">
        <f t="shared" si="9"/>
        <v>2.9760936737680925E-2</v>
      </c>
      <c r="O30" s="22">
        <f t="shared" si="7"/>
        <v>-4.1550546962574382</v>
      </c>
      <c r="P30" s="22">
        <f t="shared" si="8"/>
        <v>4.0181479036424292</v>
      </c>
      <c r="Q30" s="22">
        <f t="shared" si="2"/>
        <v>-3.9293553778923416</v>
      </c>
      <c r="R30" s="22">
        <f t="shared" si="3"/>
        <v>3.7215296936987738</v>
      </c>
    </row>
    <row r="31" spans="1:18" ht="15">
      <c r="B31" s="23" t="s">
        <v>16</v>
      </c>
      <c r="C31" s="208">
        <f t="shared" si="0"/>
        <v>18768</v>
      </c>
      <c r="D31" s="24">
        <v>9989</v>
      </c>
      <c r="E31" s="24">
        <v>8779</v>
      </c>
      <c r="F31" s="25">
        <f t="shared" si="4"/>
        <v>8.3154261611601193E-2</v>
      </c>
      <c r="G31" s="208">
        <f t="shared" si="1"/>
        <v>22706</v>
      </c>
      <c r="H31" s="24">
        <v>11937</v>
      </c>
      <c r="I31" s="24">
        <v>10769</v>
      </c>
      <c r="J31" s="25">
        <f t="shared" si="5"/>
        <v>9.1451356304247139E-2</v>
      </c>
      <c r="K31" s="26">
        <f t="shared" si="6"/>
        <v>3938</v>
      </c>
      <c r="L31" s="21">
        <f t="shared" si="9"/>
        <v>0.20982523444160273</v>
      </c>
      <c r="O31" s="22">
        <f t="shared" si="7"/>
        <v>-4.4257668331110631</v>
      </c>
      <c r="P31" s="22">
        <f t="shared" si="8"/>
        <v>3.8896593280490563</v>
      </c>
      <c r="Q31" s="22">
        <f t="shared" si="2"/>
        <v>-4.8077813802686427</v>
      </c>
      <c r="R31" s="22">
        <f t="shared" si="3"/>
        <v>4.3373542501560705</v>
      </c>
    </row>
    <row r="32" spans="1:18" ht="15">
      <c r="B32" s="23" t="s">
        <v>17</v>
      </c>
      <c r="C32" s="208">
        <f t="shared" si="0"/>
        <v>13534</v>
      </c>
      <c r="D32" s="24">
        <v>6977</v>
      </c>
      <c r="E32" s="24">
        <v>6557</v>
      </c>
      <c r="F32" s="25">
        <f t="shared" si="4"/>
        <v>5.9964289037266118E-2</v>
      </c>
      <c r="G32" s="208">
        <f t="shared" si="1"/>
        <v>15545</v>
      </c>
      <c r="H32" s="24">
        <v>8021</v>
      </c>
      <c r="I32" s="24">
        <v>7524</v>
      </c>
      <c r="J32" s="25">
        <f t="shared" si="5"/>
        <v>6.2609501178081645E-2</v>
      </c>
      <c r="K32" s="26">
        <f t="shared" si="6"/>
        <v>2011</v>
      </c>
      <c r="L32" s="21">
        <f t="shared" si="9"/>
        <v>0.14858873947096202</v>
      </c>
      <c r="O32" s="22">
        <f t="shared" si="7"/>
        <v>-3.0912579031550589</v>
      </c>
      <c r="P32" s="22">
        <f t="shared" si="8"/>
        <v>2.9051710005715528</v>
      </c>
      <c r="Q32" s="22">
        <f t="shared" si="2"/>
        <v>-3.2305616529391621</v>
      </c>
      <c r="R32" s="22">
        <f t="shared" si="3"/>
        <v>3.0303884648690014</v>
      </c>
    </row>
    <row r="33" spans="2:18" ht="15">
      <c r="B33" s="23" t="s">
        <v>18</v>
      </c>
      <c r="C33" s="208">
        <f t="shared" si="0"/>
        <v>13454</v>
      </c>
      <c r="D33" s="24">
        <v>6870</v>
      </c>
      <c r="E33" s="24">
        <v>6584</v>
      </c>
      <c r="F33" s="25">
        <f t="shared" si="4"/>
        <v>5.9609837794249915E-2</v>
      </c>
      <c r="G33" s="208">
        <f t="shared" si="1"/>
        <v>13824</v>
      </c>
      <c r="H33" s="24">
        <v>6947</v>
      </c>
      <c r="I33" s="24">
        <v>6877</v>
      </c>
      <c r="J33" s="25">
        <f t="shared" si="5"/>
        <v>5.567795074209074E-2</v>
      </c>
      <c r="K33" s="26">
        <f t="shared" si="6"/>
        <v>370</v>
      </c>
      <c r="L33" s="21">
        <f t="shared" si="9"/>
        <v>2.750111491006392E-2</v>
      </c>
      <c r="O33" s="22">
        <f t="shared" si="7"/>
        <v>-3.0438500494016418</v>
      </c>
      <c r="P33" s="22">
        <f t="shared" si="8"/>
        <v>2.9171337300233495</v>
      </c>
      <c r="Q33" s="22">
        <f t="shared" si="2"/>
        <v>-2.7979942404897598</v>
      </c>
      <c r="R33" s="22">
        <f t="shared" si="3"/>
        <v>2.7698008337193145</v>
      </c>
    </row>
    <row r="34" spans="2:18" ht="15">
      <c r="B34" s="23" t="s">
        <v>19</v>
      </c>
      <c r="C34" s="208">
        <f t="shared" si="0"/>
        <v>15231</v>
      </c>
      <c r="D34" s="24">
        <v>7431</v>
      </c>
      <c r="E34" s="24">
        <v>7800</v>
      </c>
      <c r="F34" s="25">
        <f t="shared" si="4"/>
        <v>6.7483086029747327E-2</v>
      </c>
      <c r="G34" s="208">
        <f t="shared" si="1"/>
        <v>13537</v>
      </c>
      <c r="H34" s="24">
        <v>6809</v>
      </c>
      <c r="I34" s="24">
        <v>6728</v>
      </c>
      <c r="J34" s="25">
        <f t="shared" si="5"/>
        <v>5.4522021064502491E-2</v>
      </c>
      <c r="K34" s="26">
        <f t="shared" si="6"/>
        <v>-1694</v>
      </c>
      <c r="L34" s="21">
        <f t="shared" si="9"/>
        <v>-0.11122053706256976</v>
      </c>
      <c r="O34" s="22">
        <f t="shared" si="7"/>
        <v>-3.2924089835667547</v>
      </c>
      <c r="P34" s="22">
        <f t="shared" si="8"/>
        <v>3.4558996194079783</v>
      </c>
      <c r="Q34" s="22">
        <f t="shared" si="2"/>
        <v>-2.7424129528565966</v>
      </c>
      <c r="R34" s="22">
        <f t="shared" si="3"/>
        <v>2.7097891535936522</v>
      </c>
    </row>
    <row r="35" spans="2:18" ht="15">
      <c r="B35" s="23" t="s">
        <v>20</v>
      </c>
      <c r="C35" s="208">
        <f t="shared" si="0"/>
        <v>16938</v>
      </c>
      <c r="D35" s="24">
        <v>8177</v>
      </c>
      <c r="E35" s="24">
        <v>8761</v>
      </c>
      <c r="F35" s="25">
        <f t="shared" si="4"/>
        <v>7.5046189427605547E-2</v>
      </c>
      <c r="G35" s="208">
        <f t="shared" si="1"/>
        <v>13769</v>
      </c>
      <c r="H35" s="24">
        <v>6863</v>
      </c>
      <c r="I35" s="24">
        <v>6906</v>
      </c>
      <c r="J35" s="25">
        <f t="shared" si="5"/>
        <v>5.5456431117465815E-2</v>
      </c>
      <c r="K35" s="26">
        <f t="shared" si="6"/>
        <v>-3169</v>
      </c>
      <c r="L35" s="21">
        <f t="shared" si="9"/>
        <v>-0.18709410792301334</v>
      </c>
      <c r="O35" s="22">
        <f t="shared" si="7"/>
        <v>-3.6229347676793635</v>
      </c>
      <c r="P35" s="22">
        <f t="shared" si="8"/>
        <v>3.8816841750811917</v>
      </c>
      <c r="Q35" s="22">
        <f t="shared" si="2"/>
        <v>-2.7641621523652256</v>
      </c>
      <c r="R35" s="22">
        <f t="shared" si="3"/>
        <v>2.7814809593813559</v>
      </c>
    </row>
    <row r="36" spans="2:18" ht="15">
      <c r="B36" s="23" t="s">
        <v>21</v>
      </c>
      <c r="C36" s="208">
        <f t="shared" si="0"/>
        <v>17774</v>
      </c>
      <c r="D36" s="24">
        <v>8800</v>
      </c>
      <c r="E36" s="24">
        <v>8974</v>
      </c>
      <c r="F36" s="25">
        <f t="shared" si="4"/>
        <v>7.8750204917124866E-2</v>
      </c>
      <c r="G36" s="208">
        <f t="shared" si="1"/>
        <v>16060</v>
      </c>
      <c r="H36" s="24">
        <v>7811</v>
      </c>
      <c r="I36" s="24">
        <v>8249</v>
      </c>
      <c r="J36" s="25">
        <f t="shared" si="5"/>
        <v>6.4683730390478686E-2</v>
      </c>
      <c r="K36" s="26">
        <f t="shared" si="6"/>
        <v>-1714</v>
      </c>
      <c r="L36" s="21">
        <f t="shared" si="9"/>
        <v>-9.6432992010802299E-2</v>
      </c>
      <c r="O36" s="22">
        <f t="shared" si="7"/>
        <v>-3.8989636731782316</v>
      </c>
      <c r="P36" s="22">
        <f t="shared" si="8"/>
        <v>3.9760568185342557</v>
      </c>
      <c r="Q36" s="22">
        <f t="shared" si="2"/>
        <v>-3.1459814326278273</v>
      </c>
      <c r="R36" s="22">
        <f t="shared" si="3"/>
        <v>3.3223916064200414</v>
      </c>
    </row>
    <row r="37" spans="2:18" ht="15">
      <c r="B37" s="23" t="s">
        <v>22</v>
      </c>
      <c r="C37" s="208">
        <f t="shared" si="0"/>
        <v>15565</v>
      </c>
      <c r="D37" s="24">
        <v>7692</v>
      </c>
      <c r="E37" s="24">
        <v>7873</v>
      </c>
      <c r="F37" s="25">
        <f t="shared" si="4"/>
        <v>6.8962919969339967E-2</v>
      </c>
      <c r="G37" s="208">
        <f t="shared" si="1"/>
        <v>17974</v>
      </c>
      <c r="H37" s="24">
        <v>8598</v>
      </c>
      <c r="I37" s="24">
        <v>9376</v>
      </c>
      <c r="J37" s="25">
        <f t="shared" si="5"/>
        <v>7.239261332742615E-2</v>
      </c>
      <c r="K37" s="26">
        <f t="shared" si="6"/>
        <v>2409</v>
      </c>
      <c r="L37" s="21">
        <f t="shared" si="9"/>
        <v>0.15477031802120142</v>
      </c>
      <c r="O37" s="22">
        <f t="shared" si="7"/>
        <v>-3.4080487016007903</v>
      </c>
      <c r="P37" s="22">
        <f t="shared" si="8"/>
        <v>3.4882432953332065</v>
      </c>
      <c r="Q37" s="22">
        <f t="shared" si="2"/>
        <v>-3.4629558773184042</v>
      </c>
      <c r="R37" s="22">
        <f t="shared" si="3"/>
        <v>3.7763054554242101</v>
      </c>
    </row>
    <row r="38" spans="2:18" ht="15">
      <c r="B38" s="23" t="s">
        <v>23</v>
      </c>
      <c r="C38" s="208">
        <f t="shared" si="0"/>
        <v>11859</v>
      </c>
      <c r="D38" s="24">
        <v>5786</v>
      </c>
      <c r="E38" s="24">
        <v>6073</v>
      </c>
      <c r="F38" s="25">
        <f t="shared" si="4"/>
        <v>5.2542966136614369E-2</v>
      </c>
      <c r="G38" s="208">
        <f t="shared" si="1"/>
        <v>18880</v>
      </c>
      <c r="H38" s="24">
        <v>9187</v>
      </c>
      <c r="I38" s="24">
        <v>9693</v>
      </c>
      <c r="J38" s="25">
        <f t="shared" si="5"/>
        <v>7.6041645689429491E-2</v>
      </c>
      <c r="K38" s="26">
        <f t="shared" si="6"/>
        <v>7021</v>
      </c>
      <c r="L38" s="21">
        <f t="shared" si="9"/>
        <v>0.59203980099502485</v>
      </c>
      <c r="O38" s="22">
        <f t="shared" si="7"/>
        <v>-2.5635686151146873</v>
      </c>
      <c r="P38" s="22">
        <f t="shared" si="8"/>
        <v>2.69072799854675</v>
      </c>
      <c r="Q38" s="22">
        <f t="shared" si="2"/>
        <v>-3.7001832571440083</v>
      </c>
      <c r="R38" s="22">
        <f t="shared" si="3"/>
        <v>3.9039813117989408</v>
      </c>
    </row>
    <row r="39" spans="2:18" ht="15">
      <c r="B39" s="23" t="s">
        <v>24</v>
      </c>
      <c r="C39" s="208">
        <f t="shared" si="0"/>
        <v>9317</v>
      </c>
      <c r="D39" s="24">
        <v>4471</v>
      </c>
      <c r="E39" s="24">
        <v>4846</v>
      </c>
      <c r="F39" s="25">
        <f t="shared" si="4"/>
        <v>4.1280277889774522E-2</v>
      </c>
      <c r="G39" s="208">
        <f t="shared" si="1"/>
        <v>16454</v>
      </c>
      <c r="H39" s="24">
        <v>8051</v>
      </c>
      <c r="I39" s="24">
        <v>8403</v>
      </c>
      <c r="J39" s="25">
        <f t="shared" si="5"/>
        <v>6.6270616428700885E-2</v>
      </c>
      <c r="K39" s="26">
        <f t="shared" si="6"/>
        <v>7137</v>
      </c>
      <c r="L39" s="21">
        <f t="shared" si="9"/>
        <v>0.76601910486208002</v>
      </c>
      <c r="O39" s="22">
        <f t="shared" si="7"/>
        <v>-1.9809393844068035</v>
      </c>
      <c r="P39" s="22">
        <f t="shared" si="8"/>
        <v>2.1470884045706486</v>
      </c>
      <c r="Q39" s="22">
        <f t="shared" si="2"/>
        <v>-3.2426445415550678</v>
      </c>
      <c r="R39" s="22">
        <f t="shared" si="3"/>
        <v>3.3844171013150208</v>
      </c>
    </row>
    <row r="40" spans="2:18" ht="15">
      <c r="B40" s="23" t="s">
        <v>25</v>
      </c>
      <c r="C40" s="208">
        <f t="shared" si="0"/>
        <v>8390</v>
      </c>
      <c r="D40" s="24">
        <v>3913</v>
      </c>
      <c r="E40" s="24">
        <v>4477</v>
      </c>
      <c r="F40" s="25">
        <f t="shared" si="4"/>
        <v>3.7173074111324277E-2</v>
      </c>
      <c r="G40" s="208">
        <f t="shared" si="1"/>
        <v>12303</v>
      </c>
      <c r="H40" s="24">
        <v>5896</v>
      </c>
      <c r="I40" s="24">
        <v>6407</v>
      </c>
      <c r="J40" s="25">
        <f t="shared" si="5"/>
        <v>4.9551926213826855E-2</v>
      </c>
      <c r="K40" s="26">
        <f t="shared" si="6"/>
        <v>3913</v>
      </c>
      <c r="L40" s="21">
        <f t="shared" si="9"/>
        <v>0.46638855780691302</v>
      </c>
      <c r="O40" s="22">
        <f t="shared" si="7"/>
        <v>-1.7337096424030023</v>
      </c>
      <c r="P40" s="22">
        <f t="shared" si="8"/>
        <v>1.9835977687294251</v>
      </c>
      <c r="Q40" s="22">
        <f t="shared" si="2"/>
        <v>-2.3746903759792173</v>
      </c>
      <c r="R40" s="22">
        <f t="shared" si="3"/>
        <v>2.5805022454034678</v>
      </c>
    </row>
    <row r="41" spans="2:18" ht="15">
      <c r="B41" s="23" t="s">
        <v>26</v>
      </c>
      <c r="C41" s="208">
        <f t="shared" si="0"/>
        <v>7772</v>
      </c>
      <c r="D41" s="24">
        <v>3578</v>
      </c>
      <c r="E41" s="24">
        <v>4194</v>
      </c>
      <c r="F41" s="25">
        <f t="shared" si="4"/>
        <v>3.4434938259024106E-2</v>
      </c>
      <c r="G41" s="208">
        <f t="shared" si="1"/>
        <v>8842</v>
      </c>
      <c r="H41" s="24">
        <v>4198</v>
      </c>
      <c r="I41" s="24">
        <v>4644</v>
      </c>
      <c r="J41" s="25">
        <f t="shared" si="5"/>
        <v>3.5612300380610994E-2</v>
      </c>
      <c r="K41" s="26">
        <f t="shared" si="6"/>
        <v>1070</v>
      </c>
      <c r="L41" s="21">
        <f t="shared" si="9"/>
        <v>0.13767370046320124</v>
      </c>
      <c r="O41" s="22">
        <f t="shared" si="7"/>
        <v>-1.5852831843899673</v>
      </c>
      <c r="P41" s="22">
        <f t="shared" si="8"/>
        <v>1.8582106415124435</v>
      </c>
      <c r="Q41" s="22">
        <f t="shared" si="2"/>
        <v>-1.6907988803189882</v>
      </c>
      <c r="R41" s="22">
        <f t="shared" si="3"/>
        <v>1.8704311577421109</v>
      </c>
    </row>
    <row r="42" spans="2:18" ht="15">
      <c r="B42" s="23" t="s">
        <v>27</v>
      </c>
      <c r="C42" s="208">
        <f t="shared" si="0"/>
        <v>6851</v>
      </c>
      <c r="D42" s="24">
        <v>2959</v>
      </c>
      <c r="E42" s="24">
        <v>3892</v>
      </c>
      <c r="F42" s="25">
        <f t="shared" si="4"/>
        <v>3.0354318323800072E-2</v>
      </c>
      <c r="G42" s="208">
        <f t="shared" si="1"/>
        <v>6703</v>
      </c>
      <c r="H42" s="24">
        <v>3022</v>
      </c>
      <c r="I42" s="24">
        <v>3681</v>
      </c>
      <c r="J42" s="25">
        <f t="shared" si="5"/>
        <v>2.6997200797470648E-2</v>
      </c>
      <c r="K42" s="26">
        <f t="shared" si="6"/>
        <v>-148</v>
      </c>
      <c r="L42" s="21">
        <f t="shared" si="9"/>
        <v>-2.1602685739308129E-2</v>
      </c>
      <c r="O42" s="22">
        <f t="shared" si="7"/>
        <v>-1.3110265351061803</v>
      </c>
      <c r="P42" s="22">
        <f t="shared" si="8"/>
        <v>1.7244052972738269</v>
      </c>
      <c r="Q42" s="22">
        <f t="shared" si="2"/>
        <v>-1.2171496465755078</v>
      </c>
      <c r="R42" s="22">
        <f t="shared" si="3"/>
        <v>1.4825704331715568</v>
      </c>
    </row>
    <row r="43" spans="2:18" ht="15">
      <c r="B43" s="23" t="s">
        <v>28</v>
      </c>
      <c r="C43" s="208">
        <f t="shared" si="0"/>
        <v>4784</v>
      </c>
      <c r="D43" s="24">
        <v>1949</v>
      </c>
      <c r="E43" s="24">
        <v>2835</v>
      </c>
      <c r="F43" s="25">
        <f t="shared" si="4"/>
        <v>2.1196184332368931E-2</v>
      </c>
      <c r="G43" s="208">
        <f t="shared" si="1"/>
        <v>5207</v>
      </c>
      <c r="H43" s="24">
        <v>2292</v>
      </c>
      <c r="I43" s="24">
        <v>2915</v>
      </c>
      <c r="J43" s="25">
        <f t="shared" si="5"/>
        <v>2.0971867007672635E-2</v>
      </c>
      <c r="K43" s="26">
        <f t="shared" si="6"/>
        <v>423</v>
      </c>
      <c r="L43" s="21">
        <f t="shared" si="9"/>
        <v>8.8419732441471569E-2</v>
      </c>
      <c r="O43" s="22">
        <f t="shared" si="7"/>
        <v>-0.86353184079822409</v>
      </c>
      <c r="P43" s="22">
        <f t="shared" si="8"/>
        <v>1.2560865924386688</v>
      </c>
      <c r="Q43" s="22">
        <f t="shared" si="2"/>
        <v>-0.92313269025515043</v>
      </c>
      <c r="R43" s="22">
        <f t="shared" si="3"/>
        <v>1.1740540105121131</v>
      </c>
    </row>
    <row r="44" spans="2:18" ht="15">
      <c r="B44" s="23" t="s">
        <v>29</v>
      </c>
      <c r="C44" s="208">
        <f t="shared" si="0"/>
        <v>3869</v>
      </c>
      <c r="D44" s="24">
        <v>1251</v>
      </c>
      <c r="E44" s="24">
        <v>2618</v>
      </c>
      <c r="F44" s="25">
        <f t="shared" si="4"/>
        <v>1.7142148240371111E-2</v>
      </c>
      <c r="G44" s="208">
        <f t="shared" si="1"/>
        <v>5188</v>
      </c>
      <c r="H44" s="24">
        <v>1838</v>
      </c>
      <c r="I44" s="24">
        <v>3350</v>
      </c>
      <c r="J44" s="25">
        <f t="shared" si="5"/>
        <v>2.0895342046438569E-2</v>
      </c>
      <c r="K44" s="26">
        <f t="shared" si="6"/>
        <v>1319</v>
      </c>
      <c r="L44" s="21">
        <f t="shared" si="9"/>
        <v>0.34091496510726288</v>
      </c>
      <c r="O44" s="22">
        <f t="shared" si="7"/>
        <v>-0.55427313126658717</v>
      </c>
      <c r="P44" s="22">
        <f t="shared" si="8"/>
        <v>1.1599416927705239</v>
      </c>
      <c r="Q44" s="22">
        <f t="shared" si="2"/>
        <v>-0.7402783092011197</v>
      </c>
      <c r="R44" s="22">
        <f t="shared" si="3"/>
        <v>1.3492558954427372</v>
      </c>
    </row>
    <row r="45" spans="2:18" ht="8.25" customHeight="1">
      <c r="B45" s="23"/>
      <c r="C45" s="208"/>
      <c r="D45" s="18"/>
      <c r="E45" s="18"/>
      <c r="F45" s="210"/>
      <c r="G45" s="208"/>
      <c r="H45" s="18"/>
      <c r="I45" s="18"/>
      <c r="J45" s="27"/>
      <c r="K45" s="26"/>
      <c r="L45" s="28"/>
    </row>
    <row r="46" spans="2:18" ht="15">
      <c r="B46" s="29" t="s">
        <v>30</v>
      </c>
      <c r="C46" s="208">
        <f t="shared" si="0"/>
        <v>53023</v>
      </c>
      <c r="D46" s="30">
        <v>27229</v>
      </c>
      <c r="E46" s="30">
        <v>25794</v>
      </c>
      <c r="F46" s="25">
        <f t="shared" si="4"/>
        <v>0.23492585323060156</v>
      </c>
      <c r="G46" s="208">
        <f t="shared" si="1"/>
        <v>51375</v>
      </c>
      <c r="H46" s="31">
        <v>26263</v>
      </c>
      <c r="I46" s="31">
        <v>25112</v>
      </c>
      <c r="J46" s="25">
        <f t="shared" si="5"/>
        <v>0.206919467547375</v>
      </c>
      <c r="K46" s="26">
        <f t="shared" si="6"/>
        <v>-1648</v>
      </c>
      <c r="L46" s="21">
        <f t="shared" si="9"/>
        <v>-3.1080851705863492E-2</v>
      </c>
    </row>
    <row r="47" spans="2:18" ht="15">
      <c r="B47" s="32" t="s">
        <v>31</v>
      </c>
      <c r="C47" s="208">
        <f t="shared" si="0"/>
        <v>39803</v>
      </c>
      <c r="D47" s="24">
        <v>20432</v>
      </c>
      <c r="E47" s="24">
        <v>19371</v>
      </c>
      <c r="F47" s="25">
        <f t="shared" si="4"/>
        <v>0.17635278532217402</v>
      </c>
      <c r="G47" s="208">
        <f t="shared" si="1"/>
        <v>37670</v>
      </c>
      <c r="H47" s="24">
        <v>19187</v>
      </c>
      <c r="I47" s="24">
        <v>18483</v>
      </c>
      <c r="J47" s="25">
        <f t="shared" si="5"/>
        <v>0.15172080472038182</v>
      </c>
      <c r="K47" s="26">
        <f t="shared" si="6"/>
        <v>-2133</v>
      </c>
      <c r="L47" s="21">
        <f t="shared" si="9"/>
        <v>-5.3588925457880056E-2</v>
      </c>
    </row>
    <row r="48" spans="2:18" ht="15">
      <c r="B48" s="23" t="s">
        <v>32</v>
      </c>
      <c r="C48" s="208">
        <f t="shared" si="0"/>
        <v>27340</v>
      </c>
      <c r="D48" s="24">
        <v>14253</v>
      </c>
      <c r="E48" s="24">
        <v>13087</v>
      </c>
      <c r="F48" s="25">
        <f t="shared" si="4"/>
        <v>0.12113371230078733</v>
      </c>
      <c r="G48" s="208">
        <f t="shared" si="1"/>
        <v>32624</v>
      </c>
      <c r="H48" s="24">
        <v>17052</v>
      </c>
      <c r="I48" s="24">
        <v>15572</v>
      </c>
      <c r="J48" s="25">
        <f t="shared" si="5"/>
        <v>0.13139738606842943</v>
      </c>
      <c r="K48" s="26">
        <f t="shared" si="6"/>
        <v>5284</v>
      </c>
      <c r="L48" s="21">
        <f t="shared" si="9"/>
        <v>0.1932699341623994</v>
      </c>
    </row>
    <row r="49" spans="1:15" ht="15">
      <c r="B49" s="23" t="s">
        <v>33</v>
      </c>
      <c r="C49" s="208">
        <f t="shared" si="0"/>
        <v>59157</v>
      </c>
      <c r="D49" s="208">
        <f>SUM(D32:D35)</f>
        <v>29455</v>
      </c>
      <c r="E49" s="208">
        <f>SUM(E32:E35)</f>
        <v>29702</v>
      </c>
      <c r="F49" s="25">
        <f t="shared" si="4"/>
        <v>0.26210340228886891</v>
      </c>
      <c r="G49" s="208">
        <f t="shared" si="1"/>
        <v>56675</v>
      </c>
      <c r="H49" s="208">
        <f>SUM(H32:H35)</f>
        <v>28640</v>
      </c>
      <c r="I49" s="208">
        <f>SUM(I32:I35)</f>
        <v>28035</v>
      </c>
      <c r="J49" s="25">
        <f t="shared" si="5"/>
        <v>0.22826590410214068</v>
      </c>
      <c r="K49" s="26">
        <f t="shared" si="6"/>
        <v>-2482</v>
      </c>
      <c r="L49" s="21">
        <f t="shared" si="9"/>
        <v>-4.1956150582348667E-2</v>
      </c>
      <c r="N49" s="33"/>
    </row>
    <row r="50" spans="1:15" ht="15">
      <c r="B50" s="23" t="s">
        <v>34</v>
      </c>
      <c r="C50" s="208">
        <f t="shared" si="0"/>
        <v>54515</v>
      </c>
      <c r="D50" s="208">
        <f>SUM(D36:D39)</f>
        <v>26749</v>
      </c>
      <c r="E50" s="208">
        <f>SUM(E36:E39)</f>
        <v>27766</v>
      </c>
      <c r="F50" s="25">
        <f t="shared" si="4"/>
        <v>0.24153636891285374</v>
      </c>
      <c r="G50" s="208">
        <f t="shared" si="1"/>
        <v>69368</v>
      </c>
      <c r="H50" s="208">
        <f>SUM(H36:H39)</f>
        <v>33647</v>
      </c>
      <c r="I50" s="208">
        <f>SUM(I36:I39)</f>
        <v>35721</v>
      </c>
      <c r="J50" s="25">
        <f t="shared" si="5"/>
        <v>0.2793886058360352</v>
      </c>
      <c r="K50" s="26">
        <f t="shared" si="6"/>
        <v>14853</v>
      </c>
      <c r="L50" s="21">
        <f t="shared" si="9"/>
        <v>0.27245712189305693</v>
      </c>
    </row>
    <row r="51" spans="1:15" ht="15">
      <c r="B51" s="14" t="s">
        <v>35</v>
      </c>
      <c r="C51" s="208">
        <f t="shared" si="0"/>
        <v>31666</v>
      </c>
      <c r="D51" s="212">
        <f>SUM(D40:D44)</f>
        <v>13650</v>
      </c>
      <c r="E51" s="212">
        <f>SUM(E40:E44)</f>
        <v>18016</v>
      </c>
      <c r="F51" s="34">
        <f t="shared" si="4"/>
        <v>0.1403006632668885</v>
      </c>
      <c r="G51" s="211">
        <f t="shared" si="1"/>
        <v>38243</v>
      </c>
      <c r="H51" s="212">
        <f>SUM(H40:H44)</f>
        <v>17246</v>
      </c>
      <c r="I51" s="212">
        <f>SUM(I40:I44)</f>
        <v>20997</v>
      </c>
      <c r="J51" s="34">
        <f t="shared" si="5"/>
        <v>0.15402863644601969</v>
      </c>
      <c r="K51" s="35">
        <f t="shared" si="6"/>
        <v>6577</v>
      </c>
      <c r="L51" s="36">
        <f t="shared" si="9"/>
        <v>0.20769910945493589</v>
      </c>
    </row>
    <row r="52" spans="1:15">
      <c r="A52" s="1"/>
      <c r="B52" s="4"/>
      <c r="C52" s="18"/>
      <c r="D52" s="18"/>
      <c r="E52" s="18"/>
      <c r="F52" s="18"/>
      <c r="G52" s="1"/>
      <c r="H52" s="1"/>
      <c r="I52" s="1"/>
      <c r="K52" s="18"/>
      <c r="L52" s="37"/>
    </row>
    <row r="53" spans="1:15">
      <c r="A53" s="1"/>
      <c r="B53" s="454" t="s">
        <v>36</v>
      </c>
      <c r="C53" s="455"/>
      <c r="D53" s="38">
        <v>2000</v>
      </c>
      <c r="E53" s="39">
        <v>2010</v>
      </c>
      <c r="F53" s="40" t="s">
        <v>37</v>
      </c>
      <c r="H53" s="456" t="s">
        <v>36</v>
      </c>
      <c r="I53" s="457"/>
      <c r="J53" s="39">
        <v>2000</v>
      </c>
      <c r="K53" s="39">
        <v>2010</v>
      </c>
      <c r="L53" s="40" t="s">
        <v>37</v>
      </c>
    </row>
    <row r="54" spans="1:15">
      <c r="A54" s="1"/>
      <c r="B54" s="41" t="s">
        <v>38</v>
      </c>
      <c r="D54" s="42">
        <v>36.799999999999997</v>
      </c>
      <c r="E54" s="43">
        <v>39</v>
      </c>
      <c r="F54" s="28">
        <f t="shared" ref="F54:F59" si="10">E54-D54</f>
        <v>2.2000000000000028</v>
      </c>
      <c r="G54" s="210"/>
      <c r="H54" s="421" t="s">
        <v>39</v>
      </c>
      <c r="I54" s="210"/>
      <c r="J54" s="213">
        <f>(C27/SUM(E30:E35))*100</f>
        <v>27.802313354363829</v>
      </c>
      <c r="K54" s="213">
        <f>(G27/SUM(I30:I35))*100</f>
        <v>28.525934559986677</v>
      </c>
      <c r="L54" s="28">
        <f t="shared" ref="L54:L59" si="11">K54-J54</f>
        <v>0.72362120562284815</v>
      </c>
    </row>
    <row r="55" spans="1:15">
      <c r="B55" s="41" t="s">
        <v>40</v>
      </c>
      <c r="D55" s="43">
        <v>35.200000000000003</v>
      </c>
      <c r="E55" s="43">
        <v>37.299999999999997</v>
      </c>
      <c r="F55" s="28">
        <f t="shared" si="10"/>
        <v>2.0999999999999943</v>
      </c>
      <c r="G55" s="210"/>
      <c r="H55" s="422" t="s">
        <v>41</v>
      </c>
      <c r="I55" s="210"/>
      <c r="J55" s="213">
        <f>(D26/E26) *100</f>
        <v>97.351462422944081</v>
      </c>
      <c r="K55" s="213">
        <f>(H26/I26) *100</f>
        <v>97.936015689150722</v>
      </c>
      <c r="L55" s="28">
        <f t="shared" si="11"/>
        <v>0.58455326620664039</v>
      </c>
    </row>
    <row r="56" spans="1:15">
      <c r="B56" s="44" t="s">
        <v>42</v>
      </c>
      <c r="D56" s="43">
        <v>38.299999999999997</v>
      </c>
      <c r="E56" s="43">
        <v>40.700000000000003</v>
      </c>
      <c r="F56" s="28">
        <f t="shared" si="10"/>
        <v>2.4000000000000057</v>
      </c>
      <c r="G56" s="210"/>
      <c r="H56" s="423" t="s">
        <v>43</v>
      </c>
      <c r="I56" s="210"/>
      <c r="J56" s="213">
        <f>(D46/E46)*100</f>
        <v>105.56330929673567</v>
      </c>
      <c r="K56" s="213">
        <f>(H46/I46)*100</f>
        <v>104.58346607199745</v>
      </c>
      <c r="L56" s="28">
        <f t="shared" si="11"/>
        <v>-0.97984322473821805</v>
      </c>
    </row>
    <row r="57" spans="1:15">
      <c r="B57" s="44" t="s">
        <v>44</v>
      </c>
      <c r="D57" s="213">
        <f>((SUM(C27:C30) + SUM(C40:C44)) /SUM(C31:C39))*100</f>
        <v>70.417547568710361</v>
      </c>
      <c r="E57" s="213">
        <f>((SUM(G27:G30)+SUM(G40:G44))/SUM(G31:G39))*100</f>
        <v>66.915407834674525</v>
      </c>
      <c r="F57" s="28">
        <f t="shared" si="10"/>
        <v>-3.5021397340358362</v>
      </c>
      <c r="G57" s="210"/>
      <c r="H57" s="423" t="s">
        <v>45</v>
      </c>
      <c r="I57" s="210"/>
      <c r="J57" s="213">
        <f>(SUM(D48:D50)/SUM(E48:E50))*100</f>
        <v>99.861101268513934</v>
      </c>
      <c r="K57" s="213">
        <f>(SUM(H48:H50)/SUM(I48:I50))*100</f>
        <v>100.01386647841872</v>
      </c>
      <c r="L57" s="28">
        <f t="shared" si="11"/>
        <v>0.15276520990478559</v>
      </c>
    </row>
    <row r="58" spans="1:15" ht="15">
      <c r="B58" s="41" t="s">
        <v>46</v>
      </c>
      <c r="D58" s="213">
        <f>(SUM(C27:C30) /SUM(C31:C39))*100</f>
        <v>46.507852612503775</v>
      </c>
      <c r="E58" s="213">
        <f>(SUM(G27:G30) /SUM(G31:G39))*100</f>
        <v>41.205655164068325</v>
      </c>
      <c r="F58" s="28">
        <f t="shared" si="10"/>
        <v>-5.3021974484354502</v>
      </c>
      <c r="G58" s="210"/>
      <c r="H58" s="423" t="s">
        <v>47</v>
      </c>
      <c r="I58" s="424"/>
      <c r="J58" s="213">
        <f>(SUM(D40:D43)/SUM(E40:E43))*100</f>
        <v>80.523444603195216</v>
      </c>
      <c r="K58" s="213">
        <f>(SUM(H40:H43)/SUM(I40:I43))*100</f>
        <v>87.312291040970138</v>
      </c>
      <c r="L58" s="28">
        <f t="shared" si="11"/>
        <v>6.7888464377749216</v>
      </c>
      <c r="O58" s="46"/>
    </row>
    <row r="59" spans="1:15">
      <c r="B59" s="47" t="s">
        <v>48</v>
      </c>
      <c r="C59" s="6"/>
      <c r="D59" s="214">
        <f>(C51 / (SUM(C31:C39)))*100</f>
        <v>23.909694956206586</v>
      </c>
      <c r="E59" s="214">
        <f>(G51 / (SUM(G31:G39)))*100</f>
        <v>25.709752670606189</v>
      </c>
      <c r="F59" s="289">
        <f t="shared" si="10"/>
        <v>1.8000577143996033</v>
      </c>
      <c r="G59" s="210"/>
      <c r="H59" s="425" t="s">
        <v>49</v>
      </c>
      <c r="I59" s="426"/>
      <c r="J59" s="214">
        <f>(D44/E44 )*100</f>
        <v>47.784568372803662</v>
      </c>
      <c r="K59" s="214">
        <f>(H44/I44 )*100</f>
        <v>54.865671641791046</v>
      </c>
      <c r="L59" s="289">
        <f t="shared" si="11"/>
        <v>7.0811032689873841</v>
      </c>
      <c r="M59" s="9"/>
    </row>
    <row r="60" spans="1:15">
      <c r="A60" s="1"/>
      <c r="B60" s="49"/>
    </row>
    <row r="61" spans="1:15">
      <c r="B61" s="50" t="s">
        <v>50</v>
      </c>
      <c r="H61" s="50" t="s">
        <v>51</v>
      </c>
    </row>
    <row r="62" spans="1:15">
      <c r="B62" s="50" t="s">
        <v>52</v>
      </c>
      <c r="H62" s="50" t="s">
        <v>53</v>
      </c>
    </row>
    <row r="63" spans="1:15">
      <c r="B63" s="50" t="s">
        <v>54</v>
      </c>
    </row>
    <row r="65" spans="2:5">
      <c r="B65" s="51" t="s">
        <v>55</v>
      </c>
      <c r="C65" s="51"/>
      <c r="D65" s="51"/>
      <c r="E65" s="51"/>
    </row>
    <row r="66" spans="2:5">
      <c r="B66" s="51"/>
      <c r="C66" s="51"/>
      <c r="D66" s="51"/>
      <c r="E66" s="51"/>
    </row>
    <row r="67" spans="2:5">
      <c r="B67" s="51"/>
      <c r="C67" s="51"/>
      <c r="D67" s="51"/>
      <c r="E67" s="51"/>
    </row>
    <row r="68" spans="2:5">
      <c r="B68" s="51"/>
      <c r="C68" s="51"/>
      <c r="D68" s="51"/>
      <c r="E68" s="51"/>
    </row>
    <row r="69" spans="2:5">
      <c r="B69" s="51"/>
      <c r="C69" s="51"/>
      <c r="D69" s="51"/>
      <c r="E69" s="51"/>
    </row>
    <row r="70" spans="2:5">
      <c r="B70" s="51"/>
      <c r="C70" s="51"/>
      <c r="D70" s="51"/>
      <c r="E70" s="51"/>
    </row>
    <row r="71" spans="2:5">
      <c r="B71" s="51"/>
      <c r="C71" s="51"/>
      <c r="D71" s="51"/>
      <c r="E71" s="51"/>
    </row>
    <row r="72" spans="2:5">
      <c r="B72" s="51"/>
      <c r="C72" s="51"/>
      <c r="D72" s="51"/>
      <c r="E72" s="51"/>
    </row>
    <row r="73" spans="2:5">
      <c r="B73" s="51"/>
      <c r="C73" s="51"/>
      <c r="D73" s="51"/>
      <c r="E73" s="51"/>
    </row>
    <row r="74" spans="2:5">
      <c r="B74" s="51"/>
      <c r="C74" s="51"/>
      <c r="D74" s="51"/>
      <c r="E74" s="51"/>
    </row>
    <row r="75" spans="2:5">
      <c r="B75" s="51"/>
      <c r="C75" s="51"/>
      <c r="D75" s="51"/>
      <c r="E75" s="51"/>
    </row>
    <row r="76" spans="2:5">
      <c r="B76" s="51"/>
      <c r="C76" s="51"/>
      <c r="D76" s="51"/>
      <c r="E76" s="51"/>
    </row>
    <row r="77" spans="2:5">
      <c r="B77" s="51"/>
      <c r="C77" s="51"/>
      <c r="D77" s="51"/>
      <c r="E77" s="51"/>
    </row>
    <row r="78" spans="2:5">
      <c r="B78" s="51"/>
      <c r="C78" s="51"/>
      <c r="D78" s="51"/>
      <c r="E78" s="51"/>
    </row>
    <row r="79" spans="2:5">
      <c r="B79" s="51"/>
      <c r="C79" s="51"/>
      <c r="D79" s="51"/>
      <c r="E79" s="51"/>
    </row>
    <row r="80" spans="2:5">
      <c r="B80" s="51"/>
      <c r="C80" s="51"/>
      <c r="D80" s="51"/>
      <c r="E80" s="51"/>
    </row>
    <row r="81" spans="2:5">
      <c r="B81" s="51"/>
      <c r="C81" s="51"/>
      <c r="D81" s="51"/>
      <c r="E81" s="51"/>
    </row>
    <row r="82" spans="2:5">
      <c r="B82" s="51"/>
      <c r="C82" s="51"/>
      <c r="D82" s="51"/>
      <c r="E82" s="51"/>
    </row>
    <row r="83" spans="2:5">
      <c r="B83" s="51"/>
      <c r="C83" s="51"/>
      <c r="D83" s="51"/>
      <c r="E83" s="51"/>
    </row>
    <row r="84" spans="2:5">
      <c r="B84" s="51"/>
      <c r="C84" s="51"/>
      <c r="D84" s="51"/>
      <c r="E84" s="51"/>
    </row>
    <row r="85" spans="2:5">
      <c r="B85" s="51"/>
      <c r="C85" s="51"/>
      <c r="D85" s="51"/>
      <c r="E85" s="51"/>
    </row>
    <row r="86" spans="2:5">
      <c r="B86" s="51"/>
      <c r="C86" s="51"/>
      <c r="D86" s="51"/>
      <c r="E86" s="51"/>
    </row>
    <row r="87" spans="2:5">
      <c r="B87" s="51"/>
      <c r="C87" s="51"/>
      <c r="D87" s="51"/>
      <c r="E87" s="51"/>
    </row>
    <row r="88" spans="2:5">
      <c r="B88" s="51"/>
      <c r="C88" s="51"/>
      <c r="D88" s="51"/>
      <c r="E88" s="51"/>
    </row>
    <row r="89" spans="2:5">
      <c r="B89" s="51"/>
      <c r="C89" s="51"/>
      <c r="D89" s="51"/>
      <c r="E89" s="51"/>
    </row>
    <row r="90" spans="2:5">
      <c r="B90" s="51"/>
      <c r="C90" s="51"/>
      <c r="D90" s="51"/>
      <c r="E90" s="51"/>
    </row>
    <row r="91" spans="2:5">
      <c r="B91" s="51"/>
      <c r="C91" s="51"/>
      <c r="D91" s="51"/>
      <c r="E91" s="51"/>
    </row>
    <row r="92" spans="2:5">
      <c r="B92" s="51"/>
      <c r="C92" s="51"/>
      <c r="D92" s="51"/>
      <c r="E92" s="51"/>
    </row>
    <row r="93" spans="2:5">
      <c r="B93" s="51"/>
      <c r="C93" s="51"/>
      <c r="D93" s="51"/>
      <c r="E93" s="51"/>
    </row>
    <row r="94" spans="2:5">
      <c r="B94" s="51"/>
      <c r="C94" s="51"/>
      <c r="D94" s="51"/>
      <c r="E94" s="51"/>
    </row>
    <row r="95" spans="2:5">
      <c r="B95" s="51"/>
      <c r="C95" s="51"/>
      <c r="D95" s="51"/>
      <c r="E95" s="51"/>
    </row>
    <row r="96" spans="2:5">
      <c r="B96" s="51"/>
      <c r="C96" s="51"/>
      <c r="D96" s="51"/>
      <c r="E96" s="51"/>
    </row>
    <row r="97" spans="2:5">
      <c r="B97" s="51"/>
      <c r="C97" s="51"/>
      <c r="D97" s="51"/>
      <c r="E97" s="51"/>
    </row>
    <row r="98" spans="2:5">
      <c r="B98" s="51"/>
      <c r="C98" s="51"/>
      <c r="D98" s="51"/>
      <c r="E98" s="51"/>
    </row>
    <row r="99" spans="2:5">
      <c r="B99" s="51"/>
      <c r="C99" s="51"/>
      <c r="D99" s="51"/>
      <c r="E99" s="51"/>
    </row>
    <row r="100" spans="2:5">
      <c r="B100" s="51"/>
      <c r="C100" s="51"/>
      <c r="D100" s="51"/>
      <c r="E100" s="51"/>
    </row>
    <row r="101" spans="2:5">
      <c r="B101" s="51"/>
      <c r="C101" s="51"/>
      <c r="D101" s="51"/>
      <c r="E101" s="51"/>
    </row>
    <row r="102" spans="2:5">
      <c r="B102" s="51"/>
      <c r="C102" s="51"/>
      <c r="D102" s="51"/>
      <c r="E102" s="51"/>
    </row>
    <row r="103" spans="2:5">
      <c r="B103" s="51"/>
      <c r="C103" s="51"/>
      <c r="D103" s="51"/>
      <c r="E103" s="51"/>
    </row>
    <row r="104" spans="2:5">
      <c r="B104" s="51"/>
      <c r="C104" s="51"/>
      <c r="D104" s="51"/>
      <c r="E104" s="51"/>
    </row>
    <row r="105" spans="2:5">
      <c r="B105" s="51"/>
      <c r="C105" s="51"/>
      <c r="D105" s="51"/>
      <c r="E105" s="51"/>
    </row>
    <row r="106" spans="2:5">
      <c r="B106" s="51"/>
      <c r="C106" s="51"/>
      <c r="D106" s="51"/>
      <c r="E106" s="51"/>
    </row>
    <row r="107" spans="2:5">
      <c r="B107" s="51"/>
      <c r="C107" s="51"/>
      <c r="D107" s="51"/>
      <c r="E107" s="51"/>
    </row>
    <row r="108" spans="2:5">
      <c r="B108" s="51"/>
      <c r="C108" s="51"/>
      <c r="D108" s="51"/>
      <c r="E108" s="51"/>
    </row>
    <row r="109" spans="2:5">
      <c r="B109" s="51"/>
      <c r="C109" s="51"/>
      <c r="D109" s="51"/>
      <c r="E109" s="51"/>
    </row>
    <row r="110" spans="2:5">
      <c r="B110" s="51"/>
      <c r="C110" s="51"/>
      <c r="D110" s="51"/>
      <c r="E110" s="51"/>
    </row>
    <row r="111" spans="2:5">
      <c r="B111" s="51"/>
      <c r="C111" s="51"/>
      <c r="D111" s="51"/>
      <c r="E111" s="51"/>
    </row>
    <row r="112" spans="2:5">
      <c r="B112" s="51"/>
      <c r="C112" s="51"/>
      <c r="D112" s="51"/>
      <c r="E112" s="51"/>
    </row>
    <row r="113" spans="2:5">
      <c r="B113" s="51"/>
      <c r="C113" s="51"/>
      <c r="D113" s="51"/>
      <c r="E113" s="51"/>
    </row>
    <row r="114" spans="2:5">
      <c r="B114" s="51"/>
      <c r="C114" s="51"/>
      <c r="D114" s="51"/>
      <c r="E114" s="51"/>
    </row>
    <row r="115" spans="2:5">
      <c r="B115" s="51"/>
      <c r="C115" s="51"/>
      <c r="D115" s="51"/>
      <c r="E115" s="51"/>
    </row>
    <row r="116" spans="2:5">
      <c r="B116" s="51"/>
      <c r="C116" s="51"/>
      <c r="D116" s="51"/>
      <c r="E116" s="51"/>
    </row>
    <row r="117" spans="2:5">
      <c r="B117" s="51"/>
      <c r="C117" s="51"/>
      <c r="D117" s="51"/>
      <c r="E117" s="51"/>
    </row>
    <row r="118" spans="2:5">
      <c r="B118" s="51"/>
      <c r="C118" s="51"/>
      <c r="D118" s="51"/>
      <c r="E118" s="51"/>
    </row>
    <row r="119" spans="2:5">
      <c r="B119" s="51"/>
      <c r="C119" s="51"/>
      <c r="D119" s="51"/>
      <c r="E119" s="51"/>
    </row>
    <row r="120" spans="2:5">
      <c r="B120" s="51"/>
      <c r="C120" s="51"/>
      <c r="D120" s="51"/>
      <c r="E120" s="51"/>
    </row>
    <row r="121" spans="2:5">
      <c r="B121" s="51"/>
      <c r="C121" s="51"/>
      <c r="D121" s="51"/>
      <c r="E121" s="51"/>
    </row>
    <row r="122" spans="2:5">
      <c r="B122" s="51"/>
      <c r="C122" s="51"/>
      <c r="D122" s="51"/>
      <c r="E122" s="51"/>
    </row>
    <row r="123" spans="2:5">
      <c r="B123" s="51"/>
      <c r="C123" s="51"/>
      <c r="D123" s="51"/>
      <c r="E123" s="51"/>
    </row>
    <row r="124" spans="2:5">
      <c r="B124" s="51"/>
      <c r="C124" s="51"/>
      <c r="D124" s="51"/>
      <c r="E124" s="51"/>
    </row>
    <row r="125" spans="2:5">
      <c r="B125" s="51"/>
      <c r="C125" s="51"/>
      <c r="D125" s="51"/>
      <c r="E125" s="51"/>
    </row>
    <row r="126" spans="2:5">
      <c r="B126" s="51"/>
      <c r="C126" s="51"/>
      <c r="D126" s="51"/>
      <c r="E126" s="51"/>
    </row>
    <row r="127" spans="2:5">
      <c r="B127" s="51"/>
      <c r="C127" s="51"/>
      <c r="D127" s="51"/>
      <c r="E127" s="51"/>
    </row>
    <row r="128" spans="2:5">
      <c r="B128" s="51"/>
      <c r="C128" s="51"/>
      <c r="D128" s="51"/>
      <c r="E128" s="51"/>
    </row>
    <row r="129" spans="2:5">
      <c r="B129" s="51"/>
      <c r="C129" s="51"/>
      <c r="D129" s="51"/>
      <c r="E129" s="51"/>
    </row>
    <row r="130" spans="2:5">
      <c r="B130" s="51"/>
      <c r="C130" s="51"/>
      <c r="D130" s="51"/>
      <c r="E130" s="51"/>
    </row>
    <row r="131" spans="2:5">
      <c r="B131" s="51"/>
      <c r="C131" s="51"/>
      <c r="D131" s="51"/>
      <c r="E131" s="51"/>
    </row>
    <row r="132" spans="2:5">
      <c r="B132" s="51"/>
      <c r="C132" s="51"/>
      <c r="D132" s="51"/>
      <c r="E132" s="51"/>
    </row>
    <row r="133" spans="2:5">
      <c r="B133" s="51"/>
      <c r="C133" s="51"/>
      <c r="D133" s="51"/>
      <c r="E133" s="51"/>
    </row>
    <row r="134" spans="2:5">
      <c r="B134" s="51"/>
      <c r="C134" s="51"/>
      <c r="D134" s="51"/>
      <c r="E134" s="51"/>
    </row>
    <row r="135" spans="2:5">
      <c r="B135" s="51"/>
      <c r="C135" s="51"/>
      <c r="D135" s="51"/>
      <c r="E135" s="51"/>
    </row>
    <row r="136" spans="2:5">
      <c r="B136" s="51"/>
      <c r="C136" s="51"/>
      <c r="D136" s="51"/>
      <c r="E136" s="51"/>
    </row>
    <row r="137" spans="2:5">
      <c r="B137" s="51"/>
      <c r="C137" s="51"/>
      <c r="D137" s="51"/>
      <c r="E137" s="51"/>
    </row>
    <row r="138" spans="2:5">
      <c r="B138" s="51"/>
      <c r="C138" s="51"/>
      <c r="D138" s="51"/>
      <c r="E138" s="51"/>
    </row>
    <row r="139" spans="2:5">
      <c r="B139" s="51"/>
      <c r="C139" s="51"/>
      <c r="D139" s="51"/>
      <c r="E139" s="51"/>
    </row>
    <row r="140" spans="2:5">
      <c r="B140" s="51"/>
      <c r="C140" s="51"/>
      <c r="D140" s="51"/>
      <c r="E140" s="51"/>
    </row>
    <row r="141" spans="2:5">
      <c r="B141" s="51"/>
      <c r="C141" s="51"/>
      <c r="D141" s="51"/>
      <c r="E141" s="51"/>
    </row>
    <row r="142" spans="2:5">
      <c r="B142" s="51"/>
      <c r="C142" s="51"/>
      <c r="D142" s="51"/>
      <c r="E142" s="51"/>
    </row>
    <row r="143" spans="2:5">
      <c r="B143" s="51"/>
      <c r="C143" s="51"/>
      <c r="D143" s="51"/>
      <c r="E143" s="51"/>
    </row>
    <row r="144" spans="2:5">
      <c r="B144" s="51"/>
      <c r="C144" s="51"/>
      <c r="D144" s="51"/>
      <c r="E144" s="51"/>
    </row>
    <row r="145" spans="2:5">
      <c r="B145" s="51"/>
      <c r="C145" s="51"/>
      <c r="D145" s="51"/>
      <c r="E145" s="51"/>
    </row>
    <row r="146" spans="2:5">
      <c r="B146" s="51"/>
      <c r="C146" s="51"/>
      <c r="D146" s="51"/>
      <c r="E146" s="51"/>
    </row>
    <row r="147" spans="2:5">
      <c r="B147" s="51"/>
      <c r="C147" s="51"/>
      <c r="D147" s="51"/>
      <c r="E147" s="51"/>
    </row>
    <row r="148" spans="2:5">
      <c r="B148" s="51"/>
      <c r="C148" s="51"/>
      <c r="D148" s="51"/>
      <c r="E148" s="51"/>
    </row>
    <row r="149" spans="2:5">
      <c r="B149" s="51"/>
      <c r="C149" s="51"/>
      <c r="D149" s="51"/>
      <c r="E149" s="51"/>
    </row>
    <row r="150" spans="2:5">
      <c r="B150" s="51"/>
      <c r="C150" s="51"/>
      <c r="D150" s="51"/>
      <c r="E150" s="51"/>
    </row>
    <row r="151" spans="2:5">
      <c r="B151" s="51"/>
      <c r="C151" s="51"/>
      <c r="D151" s="51"/>
      <c r="E151" s="51"/>
    </row>
    <row r="152" spans="2:5">
      <c r="B152" s="51"/>
      <c r="C152" s="51"/>
      <c r="D152" s="51"/>
      <c r="E152" s="51"/>
    </row>
    <row r="153" spans="2:5">
      <c r="B153" s="51"/>
      <c r="C153" s="51"/>
      <c r="D153" s="51"/>
      <c r="E153" s="51"/>
    </row>
    <row r="154" spans="2:5">
      <c r="B154" s="51"/>
      <c r="C154" s="51"/>
      <c r="D154" s="51"/>
      <c r="E154" s="51"/>
    </row>
    <row r="155" spans="2:5">
      <c r="B155" s="51"/>
      <c r="C155" s="51"/>
      <c r="D155" s="51"/>
      <c r="E155" s="51"/>
    </row>
    <row r="156" spans="2:5">
      <c r="B156" s="51"/>
      <c r="C156" s="51"/>
      <c r="D156" s="51"/>
      <c r="E156" s="51"/>
    </row>
    <row r="157" spans="2:5">
      <c r="B157" s="51"/>
      <c r="C157" s="51"/>
      <c r="D157" s="51"/>
      <c r="E157" s="51"/>
    </row>
    <row r="158" spans="2:5">
      <c r="B158" s="51"/>
      <c r="C158" s="51"/>
      <c r="D158" s="51"/>
      <c r="E158" s="51"/>
    </row>
    <row r="159" spans="2:5">
      <c r="B159" s="51"/>
      <c r="C159" s="51"/>
      <c r="D159" s="51"/>
      <c r="E159" s="51"/>
    </row>
    <row r="160" spans="2:5">
      <c r="B160" s="51"/>
      <c r="C160" s="51"/>
      <c r="D160" s="51"/>
      <c r="E160" s="51"/>
    </row>
    <row r="161" spans="2:5">
      <c r="B161" s="51"/>
      <c r="C161" s="51"/>
      <c r="D161" s="51"/>
      <c r="E161" s="51"/>
    </row>
    <row r="162" spans="2:5">
      <c r="B162" s="51"/>
      <c r="C162" s="51"/>
      <c r="D162" s="51"/>
      <c r="E162" s="51"/>
    </row>
    <row r="163" spans="2:5">
      <c r="B163" s="51"/>
      <c r="C163" s="51"/>
      <c r="D163" s="51"/>
      <c r="E163" s="51"/>
    </row>
    <row r="164" spans="2:5">
      <c r="B164" s="51"/>
      <c r="C164" s="51"/>
      <c r="D164" s="51"/>
      <c r="E164" s="51"/>
    </row>
    <row r="165" spans="2:5">
      <c r="B165" s="51"/>
      <c r="C165" s="51"/>
      <c r="D165" s="51"/>
      <c r="E165" s="51"/>
    </row>
    <row r="166" spans="2:5">
      <c r="B166" s="51"/>
      <c r="C166" s="51"/>
      <c r="D166" s="51"/>
      <c r="E166" s="51"/>
    </row>
    <row r="167" spans="2:5">
      <c r="B167" s="51"/>
      <c r="C167" s="51"/>
      <c r="D167" s="51"/>
      <c r="E167" s="51"/>
    </row>
    <row r="168" spans="2:5">
      <c r="B168" s="51"/>
      <c r="C168" s="51"/>
      <c r="D168" s="51"/>
      <c r="E168" s="51"/>
    </row>
    <row r="169" spans="2:5">
      <c r="B169" s="51"/>
      <c r="C169" s="51"/>
      <c r="D169" s="51"/>
      <c r="E169" s="51"/>
    </row>
    <row r="170" spans="2:5">
      <c r="B170" s="51"/>
      <c r="C170" s="51"/>
      <c r="D170" s="51"/>
      <c r="E170" s="51"/>
    </row>
    <row r="171" spans="2:5">
      <c r="B171" s="51"/>
      <c r="C171" s="51"/>
      <c r="D171" s="51"/>
      <c r="E171" s="51"/>
    </row>
    <row r="172" spans="2:5">
      <c r="B172" s="51"/>
      <c r="C172" s="51"/>
      <c r="D172" s="51"/>
      <c r="E172" s="51"/>
    </row>
    <row r="173" spans="2:5">
      <c r="B173" s="51"/>
      <c r="C173" s="51"/>
      <c r="D173" s="51"/>
      <c r="E173" s="51"/>
    </row>
    <row r="174" spans="2:5">
      <c r="B174" s="51"/>
      <c r="C174" s="51"/>
      <c r="D174" s="51"/>
      <c r="E174" s="51"/>
    </row>
    <row r="175" spans="2:5">
      <c r="B175" s="51"/>
      <c r="C175" s="51"/>
      <c r="D175" s="51"/>
      <c r="E175" s="51"/>
    </row>
    <row r="176" spans="2:5">
      <c r="B176" s="51"/>
      <c r="C176" s="51"/>
      <c r="D176" s="51"/>
      <c r="E176" s="51"/>
    </row>
    <row r="177" spans="2:5">
      <c r="B177" s="51"/>
      <c r="C177" s="51"/>
      <c r="D177" s="51"/>
      <c r="E177" s="51"/>
    </row>
    <row r="178" spans="2:5">
      <c r="B178" s="51"/>
      <c r="C178" s="51"/>
      <c r="D178" s="51"/>
      <c r="E178" s="51"/>
    </row>
    <row r="179" spans="2:5">
      <c r="B179" s="51"/>
      <c r="C179" s="51"/>
      <c r="D179" s="51"/>
      <c r="E179" s="51"/>
    </row>
    <row r="180" spans="2:5">
      <c r="B180" s="51"/>
      <c r="C180" s="51"/>
      <c r="D180" s="51"/>
      <c r="E180" s="51"/>
    </row>
    <row r="181" spans="2:5">
      <c r="B181" s="51"/>
      <c r="C181" s="51"/>
      <c r="D181" s="51"/>
      <c r="E181" s="51"/>
    </row>
    <row r="182" spans="2:5">
      <c r="B182" s="51"/>
      <c r="C182" s="51"/>
      <c r="D182" s="51"/>
      <c r="E182" s="51"/>
    </row>
    <row r="183" spans="2:5">
      <c r="B183" s="51"/>
      <c r="C183" s="51"/>
      <c r="D183" s="51"/>
      <c r="E183" s="51"/>
    </row>
    <row r="184" spans="2:5">
      <c r="B184" s="51"/>
      <c r="C184" s="51"/>
      <c r="D184" s="51"/>
      <c r="E184" s="51"/>
    </row>
    <row r="185" spans="2:5">
      <c r="B185" s="51"/>
      <c r="C185" s="51"/>
      <c r="D185" s="51"/>
      <c r="E185" s="51"/>
    </row>
    <row r="186" spans="2:5">
      <c r="B186" s="51"/>
      <c r="C186" s="51"/>
      <c r="D186" s="51"/>
      <c r="E186" s="51"/>
    </row>
    <row r="187" spans="2:5">
      <c r="B187" s="51"/>
      <c r="C187" s="51"/>
      <c r="D187" s="51"/>
      <c r="E187" s="51"/>
    </row>
    <row r="188" spans="2:5">
      <c r="B188" s="51"/>
      <c r="C188" s="51"/>
      <c r="D188" s="51"/>
      <c r="E188" s="51"/>
    </row>
    <row r="189" spans="2:5">
      <c r="B189" s="51"/>
      <c r="C189" s="51"/>
      <c r="D189" s="51"/>
      <c r="E189" s="51"/>
    </row>
    <row r="190" spans="2:5">
      <c r="B190" s="51"/>
      <c r="C190" s="51"/>
      <c r="D190" s="51"/>
      <c r="E190" s="51"/>
    </row>
    <row r="191" spans="2:5">
      <c r="B191" s="51"/>
      <c r="C191" s="51"/>
      <c r="D191" s="51"/>
      <c r="E191" s="51"/>
    </row>
    <row r="192" spans="2:5">
      <c r="B192" s="51"/>
      <c r="C192" s="51"/>
      <c r="D192" s="51"/>
      <c r="E192" s="51"/>
    </row>
    <row r="193" spans="2:5">
      <c r="B193" s="51"/>
      <c r="C193" s="51"/>
      <c r="D193" s="51"/>
      <c r="E193" s="51"/>
    </row>
    <row r="194" spans="2:5">
      <c r="B194" s="51"/>
      <c r="C194" s="51"/>
      <c r="D194" s="51"/>
      <c r="E194" s="51"/>
    </row>
    <row r="195" spans="2:5">
      <c r="B195" s="51"/>
      <c r="C195" s="51"/>
      <c r="D195" s="51"/>
      <c r="E195" s="51"/>
    </row>
    <row r="196" spans="2:5">
      <c r="B196" s="51"/>
      <c r="C196" s="51"/>
      <c r="D196" s="51"/>
      <c r="E196" s="51"/>
    </row>
    <row r="197" spans="2:5">
      <c r="B197" s="51"/>
      <c r="C197" s="51"/>
      <c r="D197" s="51"/>
      <c r="E197" s="51"/>
    </row>
    <row r="198" spans="2:5">
      <c r="B198" s="51"/>
      <c r="C198" s="51"/>
      <c r="D198" s="51"/>
      <c r="E198" s="51"/>
    </row>
    <row r="199" spans="2:5">
      <c r="B199" s="51"/>
      <c r="C199" s="51"/>
      <c r="D199" s="51"/>
      <c r="E199" s="51"/>
    </row>
    <row r="200" spans="2:5">
      <c r="B200" s="51"/>
      <c r="C200" s="51"/>
      <c r="D200" s="51"/>
      <c r="E200" s="51"/>
    </row>
    <row r="201" spans="2:5">
      <c r="B201" s="51"/>
      <c r="C201" s="51"/>
      <c r="D201" s="51"/>
      <c r="E201" s="51"/>
    </row>
    <row r="202" spans="2:5">
      <c r="B202" s="51"/>
      <c r="C202" s="51"/>
      <c r="D202" s="51"/>
      <c r="E202" s="51"/>
    </row>
    <row r="203" spans="2:5">
      <c r="B203" s="51"/>
      <c r="C203" s="51"/>
      <c r="D203" s="51"/>
      <c r="E203" s="51"/>
    </row>
    <row r="204" spans="2:5">
      <c r="B204" s="51"/>
      <c r="C204" s="51"/>
      <c r="D204" s="51"/>
      <c r="E204" s="51"/>
    </row>
    <row r="205" spans="2:5">
      <c r="B205" s="51"/>
      <c r="C205" s="51"/>
      <c r="D205" s="51"/>
      <c r="E205" s="51"/>
    </row>
    <row r="206" spans="2:5">
      <c r="B206" s="51"/>
      <c r="C206" s="51"/>
      <c r="D206" s="51"/>
      <c r="E206" s="51"/>
    </row>
    <row r="207" spans="2:5">
      <c r="B207" s="51"/>
      <c r="C207" s="51"/>
      <c r="D207" s="51"/>
      <c r="E207" s="51"/>
    </row>
    <row r="208" spans="2:5">
      <c r="B208" s="51"/>
      <c r="C208" s="51"/>
      <c r="D208" s="51"/>
      <c r="E208" s="51"/>
    </row>
    <row r="209" spans="2:5">
      <c r="B209" s="51"/>
      <c r="C209" s="51"/>
      <c r="D209" s="51"/>
      <c r="E209" s="51"/>
    </row>
    <row r="210" spans="2:5">
      <c r="B210" s="51"/>
      <c r="C210" s="51"/>
      <c r="D210" s="51"/>
      <c r="E210" s="51"/>
    </row>
    <row r="211" spans="2:5">
      <c r="B211" s="51"/>
      <c r="C211" s="51"/>
      <c r="D211" s="51"/>
      <c r="E211" s="51"/>
    </row>
    <row r="212" spans="2:5">
      <c r="B212" s="51"/>
      <c r="C212" s="51"/>
      <c r="D212" s="51"/>
      <c r="E212" s="51"/>
    </row>
    <row r="213" spans="2:5">
      <c r="B213" s="51"/>
      <c r="C213" s="51"/>
      <c r="D213" s="51"/>
      <c r="E213" s="51"/>
    </row>
    <row r="214" spans="2:5">
      <c r="B214" s="51"/>
      <c r="C214" s="51"/>
      <c r="D214" s="51"/>
      <c r="E214" s="51"/>
    </row>
    <row r="215" spans="2:5">
      <c r="B215" s="51"/>
      <c r="C215" s="51"/>
      <c r="D215" s="51"/>
      <c r="E215" s="51"/>
    </row>
    <row r="216" spans="2:5">
      <c r="B216" s="51"/>
      <c r="C216" s="51"/>
      <c r="D216" s="51"/>
      <c r="E216" s="51"/>
    </row>
    <row r="217" spans="2:5">
      <c r="B217" s="51"/>
      <c r="C217" s="51"/>
      <c r="D217" s="51"/>
      <c r="E217" s="51"/>
    </row>
    <row r="218" spans="2:5">
      <c r="B218" s="51"/>
      <c r="C218" s="51"/>
      <c r="D218" s="51"/>
      <c r="E218" s="51"/>
    </row>
    <row r="219" spans="2:5">
      <c r="B219" s="51"/>
      <c r="C219" s="51"/>
      <c r="D219" s="51"/>
      <c r="E219" s="51"/>
    </row>
    <row r="220" spans="2:5">
      <c r="B220" s="51"/>
      <c r="C220" s="51"/>
      <c r="D220" s="51"/>
      <c r="E220" s="51"/>
    </row>
    <row r="221" spans="2:5">
      <c r="B221" s="51"/>
      <c r="C221" s="51"/>
      <c r="D221" s="51"/>
      <c r="E221" s="51"/>
    </row>
    <row r="222" spans="2:5">
      <c r="B222" s="51"/>
      <c r="C222" s="51"/>
      <c r="D222" s="51"/>
      <c r="E222" s="51"/>
    </row>
    <row r="223" spans="2:5">
      <c r="B223" s="51"/>
      <c r="C223" s="51"/>
      <c r="D223" s="51"/>
      <c r="E223" s="51"/>
    </row>
    <row r="224" spans="2:5">
      <c r="B224" s="51"/>
      <c r="C224" s="51"/>
      <c r="D224" s="51"/>
      <c r="E224" s="51"/>
    </row>
    <row r="225" spans="2:5">
      <c r="B225" s="51"/>
      <c r="C225" s="51"/>
      <c r="D225" s="51"/>
      <c r="E225" s="51"/>
    </row>
    <row r="226" spans="2:5">
      <c r="B226" s="51"/>
      <c r="C226" s="51"/>
      <c r="D226" s="51"/>
      <c r="E226" s="51"/>
    </row>
    <row r="227" spans="2:5">
      <c r="B227" s="51"/>
      <c r="C227" s="51"/>
      <c r="D227" s="51"/>
      <c r="E227" s="51"/>
    </row>
    <row r="228" spans="2:5">
      <c r="B228" s="51"/>
      <c r="C228" s="51"/>
      <c r="D228" s="51"/>
      <c r="E228" s="51"/>
    </row>
    <row r="229" spans="2:5">
      <c r="B229" s="51"/>
      <c r="C229" s="51"/>
      <c r="D229" s="51"/>
      <c r="E229" s="51"/>
    </row>
    <row r="230" spans="2:5">
      <c r="B230" s="51"/>
      <c r="C230" s="51"/>
      <c r="D230" s="51"/>
      <c r="E230" s="51"/>
    </row>
    <row r="231" spans="2:5">
      <c r="B231" s="51"/>
      <c r="C231" s="51"/>
      <c r="D231" s="51"/>
      <c r="E231" s="51"/>
    </row>
    <row r="232" spans="2:5">
      <c r="B232" s="51"/>
      <c r="C232" s="51"/>
      <c r="D232" s="51"/>
      <c r="E232" s="51"/>
    </row>
    <row r="233" spans="2:5">
      <c r="B233" s="51"/>
      <c r="C233" s="51"/>
      <c r="D233" s="51"/>
      <c r="E233" s="51"/>
    </row>
    <row r="234" spans="2:5">
      <c r="B234" s="51"/>
      <c r="C234" s="51"/>
      <c r="D234" s="51"/>
      <c r="E234" s="51"/>
    </row>
    <row r="235" spans="2:5">
      <c r="B235" s="51"/>
      <c r="C235" s="51"/>
      <c r="D235" s="51"/>
      <c r="E235" s="51"/>
    </row>
    <row r="236" spans="2:5">
      <c r="B236" s="51"/>
      <c r="C236" s="51"/>
      <c r="D236" s="51"/>
      <c r="E236" s="51"/>
    </row>
    <row r="237" spans="2:5">
      <c r="B237" s="51"/>
      <c r="C237" s="51"/>
      <c r="D237" s="51"/>
      <c r="E237" s="51"/>
    </row>
    <row r="238" spans="2:5">
      <c r="B238" s="51"/>
      <c r="C238" s="51"/>
      <c r="D238" s="51"/>
      <c r="E238" s="51"/>
    </row>
    <row r="239" spans="2:5">
      <c r="B239" s="51"/>
      <c r="C239" s="51"/>
      <c r="D239" s="51"/>
      <c r="E239" s="51"/>
    </row>
    <row r="240" spans="2:5">
      <c r="B240" s="51"/>
      <c r="C240" s="51"/>
      <c r="D240" s="51"/>
      <c r="E240" s="51"/>
    </row>
    <row r="241" spans="2:5">
      <c r="B241" s="51"/>
      <c r="C241" s="51"/>
      <c r="D241" s="51"/>
      <c r="E241" s="51"/>
    </row>
    <row r="242" spans="2:5">
      <c r="B242" s="51"/>
      <c r="C242" s="51"/>
      <c r="D242" s="51"/>
      <c r="E242" s="51"/>
    </row>
    <row r="243" spans="2:5">
      <c r="B243" s="51"/>
      <c r="C243" s="51"/>
      <c r="D243" s="51"/>
      <c r="E243" s="51"/>
    </row>
    <row r="244" spans="2:5">
      <c r="B244" s="51"/>
      <c r="C244" s="51"/>
      <c r="D244" s="51"/>
      <c r="E244" s="51"/>
    </row>
    <row r="245" spans="2:5">
      <c r="B245" s="51"/>
      <c r="C245" s="51"/>
      <c r="D245" s="51"/>
      <c r="E245" s="51"/>
    </row>
    <row r="246" spans="2:5">
      <c r="B246" s="51"/>
      <c r="C246" s="51"/>
      <c r="D246" s="51"/>
      <c r="E246" s="51"/>
    </row>
    <row r="247" spans="2:5">
      <c r="B247" s="51"/>
      <c r="C247" s="51"/>
      <c r="D247" s="51"/>
      <c r="E247" s="51"/>
    </row>
    <row r="248" spans="2:5">
      <c r="B248" s="51"/>
      <c r="C248" s="51"/>
      <c r="D248" s="51"/>
      <c r="E248" s="51"/>
    </row>
    <row r="249" spans="2:5">
      <c r="B249" s="51"/>
      <c r="C249" s="51"/>
      <c r="D249" s="51"/>
      <c r="E249" s="51"/>
    </row>
    <row r="250" spans="2:5">
      <c r="B250" s="51"/>
      <c r="C250" s="51"/>
      <c r="D250" s="51"/>
      <c r="E250" s="51"/>
    </row>
    <row r="251" spans="2:5">
      <c r="B251" s="51"/>
      <c r="C251" s="51"/>
      <c r="D251" s="51"/>
      <c r="E251" s="51"/>
    </row>
    <row r="252" spans="2:5">
      <c r="B252" s="51"/>
      <c r="C252" s="51"/>
      <c r="D252" s="51"/>
      <c r="E252" s="51"/>
    </row>
  </sheetData>
  <mergeCells count="12">
    <mergeCell ref="A1:D1"/>
    <mergeCell ref="B53:C53"/>
    <mergeCell ref="H53:I53"/>
    <mergeCell ref="C2:K2"/>
    <mergeCell ref="E3:I3"/>
    <mergeCell ref="I4:J4"/>
    <mergeCell ref="B23:B25"/>
    <mergeCell ref="C23:F23"/>
    <mergeCell ref="K23:L23"/>
    <mergeCell ref="C24:E24"/>
    <mergeCell ref="G24:I24"/>
    <mergeCell ref="K24:L24"/>
  </mergeCells>
  <hyperlinks>
    <hyperlink ref="A1:B1" location="Index!A1" display="Return to Index (Table of Contents)"/>
  </hyperlinks>
  <pageMargins left="0.75" right="0.75" top="1" bottom="1" header="0.5" footer="0.5"/>
  <pageSetup scale="4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9"/>
    <pageSetUpPr fitToPage="1"/>
  </sheetPr>
  <dimension ref="A1:R252"/>
  <sheetViews>
    <sheetView showGridLines="0" workbookViewId="0">
      <selection sqref="A1:D1"/>
    </sheetView>
  </sheetViews>
  <sheetFormatPr defaultRowHeight="12.75"/>
  <cols>
    <col min="1" max="1" width="2.5703125" style="2" customWidth="1"/>
    <col min="2" max="2" width="11.28515625" style="2" customWidth="1"/>
    <col min="3" max="5" width="12.140625" style="2" customWidth="1"/>
    <col min="6" max="6" width="9.5703125" style="2" customWidth="1"/>
    <col min="7" max="9" width="12.42578125" style="2" customWidth="1"/>
    <col min="10" max="10" width="8.7109375" style="2" customWidth="1"/>
    <col min="11" max="11" width="12.140625" style="2" customWidth="1"/>
    <col min="12" max="12" width="9.85546875" style="2" customWidth="1"/>
    <col min="13" max="13" width="2" style="2" customWidth="1"/>
    <col min="14" max="14" width="10" style="2" customWidth="1"/>
    <col min="15" max="18" width="10.140625" style="2" customWidth="1"/>
    <col min="19" max="16384" width="9.140625" style="2"/>
  </cols>
  <sheetData>
    <row r="1" spans="1:14" ht="15">
      <c r="A1" s="437" t="s">
        <v>486</v>
      </c>
      <c r="B1" s="437"/>
      <c r="C1" s="437"/>
      <c r="D1" s="437"/>
      <c r="E1" s="152"/>
      <c r="F1" s="152"/>
      <c r="G1" s="152"/>
      <c r="H1" s="152"/>
      <c r="I1" s="152"/>
      <c r="J1" s="152"/>
      <c r="L1" s="1"/>
    </row>
    <row r="2" spans="1:14" ht="20.25">
      <c r="A2" s="1"/>
      <c r="B2" s="1"/>
      <c r="C2" s="458" t="s">
        <v>0</v>
      </c>
      <c r="D2" s="458"/>
      <c r="E2" s="458"/>
      <c r="F2" s="458"/>
      <c r="G2" s="458"/>
      <c r="H2" s="458"/>
      <c r="I2" s="458"/>
      <c r="J2" s="458"/>
      <c r="K2" s="458"/>
      <c r="L2" s="1"/>
      <c r="N2" s="3"/>
    </row>
    <row r="3" spans="1:14" ht="14.25" customHeight="1">
      <c r="A3" s="1"/>
      <c r="B3" s="1"/>
      <c r="C3" s="1"/>
      <c r="D3" s="1"/>
      <c r="E3" s="459" t="s">
        <v>1</v>
      </c>
      <c r="F3" s="459"/>
      <c r="G3" s="459"/>
      <c r="H3" s="459"/>
      <c r="I3" s="459"/>
      <c r="J3" s="150"/>
      <c r="K3" s="1"/>
      <c r="L3" s="1"/>
      <c r="N3" s="3"/>
    </row>
    <row r="4" spans="1:14" ht="23.25" customHeight="1">
      <c r="A4" s="1"/>
      <c r="B4" s="1"/>
      <c r="C4" s="1"/>
      <c r="D4" s="5"/>
      <c r="E4" s="1"/>
      <c r="F4" s="1"/>
      <c r="G4" s="1"/>
      <c r="H4" s="1"/>
      <c r="I4" s="460"/>
      <c r="J4" s="460"/>
      <c r="K4" s="1"/>
      <c r="L4" s="1"/>
      <c r="N4" s="3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3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3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3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3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>
      <c r="A20" s="1"/>
      <c r="B20" s="1"/>
      <c r="C20" s="150"/>
      <c r="D20" s="150"/>
      <c r="E20" s="150"/>
      <c r="F20" s="1"/>
      <c r="G20" s="1"/>
      <c r="H20" s="1"/>
      <c r="I20" s="1"/>
      <c r="J20" s="1"/>
      <c r="K20" s="1"/>
      <c r="L20" s="1"/>
    </row>
    <row r="21" spans="1:18" ht="21" customHeight="1">
      <c r="A21" s="1"/>
      <c r="B21" s="1"/>
      <c r="C21" s="150"/>
      <c r="D21" s="150"/>
      <c r="E21" s="150"/>
      <c r="F21" s="1"/>
      <c r="G21" s="1"/>
      <c r="H21" s="1"/>
      <c r="I21" s="1"/>
      <c r="J21" s="1"/>
      <c r="K21" s="1"/>
      <c r="L21" s="1"/>
    </row>
    <row r="22" spans="1:18">
      <c r="B22" s="6"/>
      <c r="C22" s="7"/>
      <c r="D22" s="7"/>
      <c r="E22" s="7"/>
      <c r="F22" s="6"/>
      <c r="G22" s="6"/>
      <c r="H22" s="6"/>
      <c r="I22" s="6"/>
      <c r="J22" s="6"/>
      <c r="K22" s="6"/>
      <c r="L22" s="6"/>
    </row>
    <row r="23" spans="1:18">
      <c r="B23" s="461" t="s">
        <v>2</v>
      </c>
      <c r="C23" s="463" t="s">
        <v>334</v>
      </c>
      <c r="D23" s="464"/>
      <c r="E23" s="464"/>
      <c r="F23" s="464"/>
      <c r="G23" s="151"/>
      <c r="H23" s="1" t="s">
        <v>335</v>
      </c>
      <c r="I23" s="1"/>
      <c r="J23" s="1"/>
      <c r="K23" s="463" t="s">
        <v>336</v>
      </c>
      <c r="L23" s="465"/>
      <c r="M23" s="9"/>
      <c r="P23" s="2" t="s">
        <v>6</v>
      </c>
    </row>
    <row r="24" spans="1:18">
      <c r="B24" s="461"/>
      <c r="C24" s="463" t="s">
        <v>7</v>
      </c>
      <c r="D24" s="464"/>
      <c r="E24" s="465"/>
      <c r="F24" s="10" t="s">
        <v>8</v>
      </c>
      <c r="G24" s="463" t="s">
        <v>7</v>
      </c>
      <c r="H24" s="464"/>
      <c r="I24" s="465"/>
      <c r="J24" s="10" t="s">
        <v>8</v>
      </c>
      <c r="K24" s="463" t="s">
        <v>9</v>
      </c>
      <c r="L24" s="465"/>
      <c r="O24" s="2">
        <v>1980</v>
      </c>
      <c r="Q24" s="2">
        <v>1990</v>
      </c>
    </row>
    <row r="25" spans="1:18">
      <c r="B25" s="462"/>
      <c r="C25" s="11" t="s">
        <v>9</v>
      </c>
      <c r="D25" s="11" t="s">
        <v>10</v>
      </c>
      <c r="E25" s="12" t="s">
        <v>11</v>
      </c>
      <c r="F25" s="13" t="s">
        <v>9</v>
      </c>
      <c r="G25" s="10" t="s">
        <v>9</v>
      </c>
      <c r="H25" s="10" t="s">
        <v>10</v>
      </c>
      <c r="I25" s="151" t="s">
        <v>11</v>
      </c>
      <c r="J25" s="14" t="s">
        <v>9</v>
      </c>
      <c r="K25" s="10" t="s">
        <v>7</v>
      </c>
      <c r="L25" s="10" t="s">
        <v>8</v>
      </c>
      <c r="M25" s="15"/>
      <c r="O25" s="16" t="s">
        <v>10</v>
      </c>
      <c r="P25" s="16" t="s">
        <v>11</v>
      </c>
      <c r="Q25" s="16" t="s">
        <v>10</v>
      </c>
      <c r="R25" s="16" t="s">
        <v>11</v>
      </c>
    </row>
    <row r="26" spans="1:18" ht="15">
      <c r="B26" s="17" t="s">
        <v>9</v>
      </c>
      <c r="C26" s="208">
        <f>D26+E26</f>
        <v>192970</v>
      </c>
      <c r="D26" s="208">
        <f>SUM(D27:D44)</f>
        <v>96251</v>
      </c>
      <c r="E26" s="208">
        <f>SUM(E27:E44)</f>
        <v>96719</v>
      </c>
      <c r="F26" s="25">
        <f>C26/C$26</f>
        <v>1</v>
      </c>
      <c r="G26" s="208">
        <f>H26+I26</f>
        <v>200927</v>
      </c>
      <c r="H26" s="209">
        <f>SUM(H27:H44)</f>
        <v>99475</v>
      </c>
      <c r="I26" s="209">
        <f>SUM(I27:I44)</f>
        <v>101452</v>
      </c>
      <c r="J26" s="19">
        <f>G26/G$26</f>
        <v>1</v>
      </c>
      <c r="K26" s="20">
        <f>G26-C26</f>
        <v>7957</v>
      </c>
      <c r="L26" s="21">
        <f>K26/C26</f>
        <v>4.123438876509302E-2</v>
      </c>
      <c r="O26" s="22">
        <f>-100*(D26/$C$26)</f>
        <v>-49.878737627610512</v>
      </c>
      <c r="P26" s="22">
        <f>100*(E26/$C$26)</f>
        <v>50.121262372389488</v>
      </c>
      <c r="Q26" s="22">
        <f>-100*(H26/$G$26)</f>
        <v>-49.508030279653802</v>
      </c>
      <c r="R26" s="22">
        <f>100*(I26/$G$26)</f>
        <v>50.491969720346198</v>
      </c>
    </row>
    <row r="27" spans="1:18" ht="15">
      <c r="B27" s="23" t="s">
        <v>12</v>
      </c>
      <c r="C27" s="208">
        <f t="shared" ref="C27:C51" si="0">D27+E27</f>
        <v>13736</v>
      </c>
      <c r="D27" s="24">
        <v>7075</v>
      </c>
      <c r="E27" s="24">
        <v>6661</v>
      </c>
      <c r="F27" s="25">
        <f>C27/C$26</f>
        <v>7.1182049023164218E-2</v>
      </c>
      <c r="G27" s="208">
        <f t="shared" ref="G27:G51" si="1">H27+I27</f>
        <v>13324</v>
      </c>
      <c r="H27" s="24">
        <v>6839</v>
      </c>
      <c r="I27" s="24">
        <v>6485</v>
      </c>
      <c r="J27" s="25">
        <f>G27/G$26</f>
        <v>6.6312640909385004E-2</v>
      </c>
      <c r="K27" s="26">
        <f>G27-C27</f>
        <v>-412</v>
      </c>
      <c r="L27" s="21">
        <f>K27/C27</f>
        <v>-2.9994175888177054E-2</v>
      </c>
      <c r="O27" s="22">
        <f>-100*(D27/$C$26)</f>
        <v>-3.6663730113489139</v>
      </c>
      <c r="P27" s="22">
        <f>100*(E27/$C$26)</f>
        <v>3.4518318909675076</v>
      </c>
      <c r="Q27" s="22">
        <f t="shared" ref="Q27:Q44" si="2">-100*(H27/$G$26)</f>
        <v>-3.4037237404629543</v>
      </c>
      <c r="R27" s="22">
        <f t="shared" ref="R27:R44" si="3">100*(I27/$G$26)</f>
        <v>3.2275403504755462</v>
      </c>
    </row>
    <row r="28" spans="1:18" ht="15">
      <c r="B28" s="23" t="s">
        <v>13</v>
      </c>
      <c r="C28" s="208">
        <f t="shared" si="0"/>
        <v>13347</v>
      </c>
      <c r="D28" s="24">
        <v>6748</v>
      </c>
      <c r="E28" s="24">
        <v>6599</v>
      </c>
      <c r="F28" s="25">
        <f t="shared" ref="F28:F51" si="4">C28/C$26</f>
        <v>6.9166191636005597E-2</v>
      </c>
      <c r="G28" s="208">
        <f t="shared" si="1"/>
        <v>14507</v>
      </c>
      <c r="H28" s="24">
        <v>7487</v>
      </c>
      <c r="I28" s="24">
        <v>7020</v>
      </c>
      <c r="J28" s="25">
        <f t="shared" ref="J28:J51" si="5">G28/G$26</f>
        <v>7.2200351371393592E-2</v>
      </c>
      <c r="K28" s="26">
        <f t="shared" ref="K28:K51" si="6">G28-C28</f>
        <v>1160</v>
      </c>
      <c r="L28" s="21">
        <f>K28/C28</f>
        <v>8.6910916310781447E-2</v>
      </c>
      <c r="O28" s="22">
        <f t="shared" ref="O28:O44" si="7">-100*(D28/$C$26)</f>
        <v>-3.496916619163601</v>
      </c>
      <c r="P28" s="22">
        <f t="shared" ref="P28:P44" si="8">100*(E28/$C$26)</f>
        <v>3.4197025444369586</v>
      </c>
      <c r="Q28" s="22">
        <f t="shared" si="2"/>
        <v>-3.7262289289144817</v>
      </c>
      <c r="R28" s="22">
        <f t="shared" si="3"/>
        <v>3.4938062082248775</v>
      </c>
    </row>
    <row r="29" spans="1:18" ht="15">
      <c r="B29" s="23" t="s">
        <v>14</v>
      </c>
      <c r="C29" s="208">
        <f t="shared" si="0"/>
        <v>14166</v>
      </c>
      <c r="D29" s="24">
        <v>7264</v>
      </c>
      <c r="E29" s="24">
        <v>6902</v>
      </c>
      <c r="F29" s="25">
        <f t="shared" si="4"/>
        <v>7.3410374669637762E-2</v>
      </c>
      <c r="G29" s="208">
        <f t="shared" si="1"/>
        <v>13697</v>
      </c>
      <c r="H29" s="24">
        <v>7016</v>
      </c>
      <c r="I29" s="24">
        <v>6681</v>
      </c>
      <c r="J29" s="25">
        <f t="shared" si="5"/>
        <v>6.8169036515749501E-2</v>
      </c>
      <c r="K29" s="26">
        <f t="shared" si="6"/>
        <v>-469</v>
      </c>
      <c r="L29" s="21">
        <f t="shared" ref="L29:L51" si="9">K29/C29</f>
        <v>-3.3107440350134125E-2</v>
      </c>
      <c r="O29" s="22">
        <f t="shared" si="7"/>
        <v>-3.7643156967404257</v>
      </c>
      <c r="P29" s="22">
        <f t="shared" si="8"/>
        <v>3.5767217702233505</v>
      </c>
      <c r="Q29" s="22">
        <f t="shared" si="2"/>
        <v>-3.4918154354566586</v>
      </c>
      <c r="R29" s="22">
        <f t="shared" si="3"/>
        <v>3.3250882161182918</v>
      </c>
    </row>
    <row r="30" spans="1:18" ht="15">
      <c r="B30" s="23" t="s">
        <v>15</v>
      </c>
      <c r="C30" s="208">
        <f t="shared" si="0"/>
        <v>18685</v>
      </c>
      <c r="D30" s="24">
        <v>9595</v>
      </c>
      <c r="E30" s="24">
        <v>9090</v>
      </c>
      <c r="F30" s="25">
        <f t="shared" si="4"/>
        <v>9.6828522568274858E-2</v>
      </c>
      <c r="G30" s="208">
        <f t="shared" si="1"/>
        <v>15312</v>
      </c>
      <c r="H30" s="24">
        <v>7832</v>
      </c>
      <c r="I30" s="24">
        <v>7480</v>
      </c>
      <c r="J30" s="25">
        <f t="shared" si="5"/>
        <v>7.6206781567434934E-2</v>
      </c>
      <c r="K30" s="26">
        <f t="shared" si="6"/>
        <v>-3373</v>
      </c>
      <c r="L30" s="21">
        <f t="shared" si="9"/>
        <v>-0.18051913299438052</v>
      </c>
      <c r="O30" s="169">
        <f t="shared" si="7"/>
        <v>-4.9722754832357365</v>
      </c>
      <c r="P30" s="169">
        <f t="shared" si="8"/>
        <v>4.7105767735917503</v>
      </c>
      <c r="Q30" s="22">
        <f t="shared" si="2"/>
        <v>-3.8979330801733965</v>
      </c>
      <c r="R30" s="22">
        <f t="shared" si="3"/>
        <v>3.7227450765700976</v>
      </c>
    </row>
    <row r="31" spans="1:18" ht="15">
      <c r="B31" s="23" t="s">
        <v>16</v>
      </c>
      <c r="C31" s="208">
        <f t="shared" si="0"/>
        <v>22225</v>
      </c>
      <c r="D31" s="24">
        <v>11596</v>
      </c>
      <c r="E31" s="24">
        <v>10629</v>
      </c>
      <c r="F31" s="25">
        <f t="shared" si="4"/>
        <v>0.11517334300668498</v>
      </c>
      <c r="G31" s="208">
        <f t="shared" si="1"/>
        <v>17557</v>
      </c>
      <c r="H31" s="24">
        <v>9448</v>
      </c>
      <c r="I31" s="24">
        <v>8109</v>
      </c>
      <c r="J31" s="25">
        <f t="shared" si="5"/>
        <v>8.7379993729065783E-2</v>
      </c>
      <c r="K31" s="26">
        <f t="shared" si="6"/>
        <v>-4668</v>
      </c>
      <c r="L31" s="21">
        <f t="shared" si="9"/>
        <v>-0.21003374578177728</v>
      </c>
      <c r="O31" s="169">
        <f t="shared" si="7"/>
        <v>-6.0092242317458675</v>
      </c>
      <c r="P31" s="169">
        <f t="shared" si="8"/>
        <v>5.5081100689226306</v>
      </c>
      <c r="Q31" s="22">
        <f t="shared" si="2"/>
        <v>-4.7022052785339952</v>
      </c>
      <c r="R31" s="22">
        <f t="shared" si="3"/>
        <v>4.0357940943725827</v>
      </c>
    </row>
    <row r="32" spans="1:18" ht="15">
      <c r="B32" s="23" t="s">
        <v>17</v>
      </c>
      <c r="C32" s="208">
        <f t="shared" si="0"/>
        <v>18774</v>
      </c>
      <c r="D32" s="24">
        <v>9613</v>
      </c>
      <c r="E32" s="24">
        <v>9161</v>
      </c>
      <c r="F32" s="25">
        <f t="shared" si="4"/>
        <v>9.7289734155568228E-2</v>
      </c>
      <c r="G32" s="208">
        <f t="shared" si="1"/>
        <v>14127</v>
      </c>
      <c r="H32" s="24">
        <v>7190</v>
      </c>
      <c r="I32" s="24">
        <v>6937</v>
      </c>
      <c r="J32" s="25">
        <f t="shared" si="5"/>
        <v>7.0309117241585256E-2</v>
      </c>
      <c r="K32" s="26">
        <f t="shared" si="6"/>
        <v>-4647</v>
      </c>
      <c r="L32" s="21">
        <f t="shared" si="9"/>
        <v>-0.24752317034196228</v>
      </c>
      <c r="O32" s="169">
        <f t="shared" si="7"/>
        <v>-4.9816033580349277</v>
      </c>
      <c r="P32" s="169">
        <f t="shared" si="8"/>
        <v>4.747370057521894</v>
      </c>
      <c r="Q32" s="22">
        <f t="shared" si="2"/>
        <v>-3.5784140508741977</v>
      </c>
      <c r="R32" s="22">
        <f t="shared" si="3"/>
        <v>3.4524976732843271</v>
      </c>
    </row>
    <row r="33" spans="2:18" ht="15">
      <c r="B33" s="23" t="s">
        <v>18</v>
      </c>
      <c r="C33" s="208">
        <f t="shared" si="0"/>
        <v>15471</v>
      </c>
      <c r="D33" s="24">
        <v>7894</v>
      </c>
      <c r="E33" s="24">
        <v>7577</v>
      </c>
      <c r="F33" s="25">
        <f t="shared" si="4"/>
        <v>8.0173083899051673E-2</v>
      </c>
      <c r="G33" s="208">
        <f t="shared" si="1"/>
        <v>15755</v>
      </c>
      <c r="H33" s="24">
        <v>7793</v>
      </c>
      <c r="I33" s="24">
        <v>7962</v>
      </c>
      <c r="J33" s="25">
        <f t="shared" si="5"/>
        <v>7.8411562408237823E-2</v>
      </c>
      <c r="K33" s="26">
        <f t="shared" si="6"/>
        <v>284</v>
      </c>
      <c r="L33" s="21">
        <f t="shared" si="9"/>
        <v>1.8356925861288863E-2</v>
      </c>
      <c r="O33" s="169">
        <f t="shared" si="7"/>
        <v>-4.0907913147121313</v>
      </c>
      <c r="P33" s="169">
        <f t="shared" si="8"/>
        <v>3.9265170751930354</v>
      </c>
      <c r="Q33" s="22">
        <f t="shared" si="2"/>
        <v>-3.8785230456832585</v>
      </c>
      <c r="R33" s="22">
        <f t="shared" si="3"/>
        <v>3.962633195140524</v>
      </c>
    </row>
    <row r="34" spans="2:18" ht="15">
      <c r="B34" s="23" t="s">
        <v>19</v>
      </c>
      <c r="C34" s="208">
        <f t="shared" si="0"/>
        <v>11626</v>
      </c>
      <c r="D34" s="24">
        <v>5827</v>
      </c>
      <c r="E34" s="24">
        <v>5799</v>
      </c>
      <c r="F34" s="25">
        <f t="shared" si="4"/>
        <v>6.02477068974452E-2</v>
      </c>
      <c r="G34" s="208">
        <f t="shared" si="1"/>
        <v>16744</v>
      </c>
      <c r="H34" s="24">
        <v>8280</v>
      </c>
      <c r="I34" s="24">
        <v>8464</v>
      </c>
      <c r="J34" s="25">
        <f t="shared" si="5"/>
        <v>8.3333748077660044E-2</v>
      </c>
      <c r="K34" s="26">
        <f t="shared" si="6"/>
        <v>5118</v>
      </c>
      <c r="L34" s="21">
        <f t="shared" si="9"/>
        <v>0.4402201961121624</v>
      </c>
      <c r="O34" s="22">
        <f t="shared" si="7"/>
        <v>-3.0196403586049647</v>
      </c>
      <c r="P34" s="22">
        <f t="shared" si="8"/>
        <v>3.0051303311395552</v>
      </c>
      <c r="Q34" s="22">
        <f t="shared" si="2"/>
        <v>-4.120899630213958</v>
      </c>
      <c r="R34" s="22">
        <f t="shared" si="3"/>
        <v>4.2124751775520464</v>
      </c>
    </row>
    <row r="35" spans="2:18" ht="15">
      <c r="B35" s="23" t="s">
        <v>20</v>
      </c>
      <c r="C35" s="208">
        <f t="shared" si="0"/>
        <v>9176</v>
      </c>
      <c r="D35" s="24">
        <v>4599</v>
      </c>
      <c r="E35" s="24">
        <v>4577</v>
      </c>
      <c r="F35" s="25">
        <f t="shared" si="4"/>
        <v>4.7551432865212212E-2</v>
      </c>
      <c r="G35" s="208">
        <f t="shared" si="1"/>
        <v>14561</v>
      </c>
      <c r="H35" s="24">
        <v>7288</v>
      </c>
      <c r="I35" s="24">
        <v>7273</v>
      </c>
      <c r="J35" s="25">
        <f t="shared" si="5"/>
        <v>7.2469105695103203E-2</v>
      </c>
      <c r="K35" s="26">
        <f t="shared" si="6"/>
        <v>5385</v>
      </c>
      <c r="L35" s="21">
        <f t="shared" si="9"/>
        <v>0.58685701830863124</v>
      </c>
      <c r="O35" s="22">
        <f t="shared" si="7"/>
        <v>-2.38327201119345</v>
      </c>
      <c r="P35" s="22">
        <f t="shared" si="8"/>
        <v>2.3718712753277709</v>
      </c>
      <c r="Q35" s="22">
        <f t="shared" si="2"/>
        <v>-3.6271879836955714</v>
      </c>
      <c r="R35" s="22">
        <f t="shared" si="3"/>
        <v>3.6197225858147482</v>
      </c>
    </row>
    <row r="36" spans="2:18" ht="15">
      <c r="B36" s="23" t="s">
        <v>21</v>
      </c>
      <c r="C36" s="208">
        <f t="shared" si="0"/>
        <v>8218</v>
      </c>
      <c r="D36" s="24">
        <v>4050</v>
      </c>
      <c r="E36" s="24">
        <v>4168</v>
      </c>
      <c r="F36" s="25">
        <f t="shared" si="4"/>
        <v>4.25869306109758E-2</v>
      </c>
      <c r="G36" s="208">
        <f t="shared" si="1"/>
        <v>11295</v>
      </c>
      <c r="H36" s="24">
        <v>5605</v>
      </c>
      <c r="I36" s="24">
        <v>5690</v>
      </c>
      <c r="J36" s="25">
        <f t="shared" si="5"/>
        <v>5.6214446042592583E-2</v>
      </c>
      <c r="K36" s="26">
        <f t="shared" si="6"/>
        <v>3077</v>
      </c>
      <c r="L36" s="21">
        <f t="shared" si="9"/>
        <v>0.37442200048673641</v>
      </c>
      <c r="O36" s="22">
        <f t="shared" si="7"/>
        <v>-2.0987718298181064</v>
      </c>
      <c r="P36" s="22">
        <f t="shared" si="8"/>
        <v>2.1599212312794736</v>
      </c>
      <c r="Q36" s="22">
        <f t="shared" si="2"/>
        <v>-2.7895703414672992</v>
      </c>
      <c r="R36" s="22">
        <f t="shared" si="3"/>
        <v>2.8318742627919593</v>
      </c>
    </row>
    <row r="37" spans="2:18" ht="15">
      <c r="B37" s="23" t="s">
        <v>22</v>
      </c>
      <c r="C37" s="208">
        <f t="shared" si="0"/>
        <v>8471</v>
      </c>
      <c r="D37" s="24">
        <v>4087</v>
      </c>
      <c r="E37" s="24">
        <v>4384</v>
      </c>
      <c r="F37" s="25">
        <f t="shared" si="4"/>
        <v>4.3898015235528838E-2</v>
      </c>
      <c r="G37" s="208">
        <f t="shared" si="1"/>
        <v>8870</v>
      </c>
      <c r="H37" s="24">
        <v>4339</v>
      </c>
      <c r="I37" s="24">
        <v>4531</v>
      </c>
      <c r="J37" s="25">
        <f t="shared" si="5"/>
        <v>4.4145386135263052E-2</v>
      </c>
      <c r="K37" s="26">
        <f t="shared" si="6"/>
        <v>399</v>
      </c>
      <c r="L37" s="21">
        <f t="shared" si="9"/>
        <v>4.710187699209066E-2</v>
      </c>
      <c r="O37" s="22">
        <f t="shared" si="7"/>
        <v>-2.1179457946831111</v>
      </c>
      <c r="P37" s="22">
        <f t="shared" si="8"/>
        <v>2.2718557288697725</v>
      </c>
      <c r="Q37" s="22">
        <f t="shared" si="2"/>
        <v>-2.1594907603258893</v>
      </c>
      <c r="R37" s="22">
        <f t="shared" si="3"/>
        <v>2.2550478532004163</v>
      </c>
    </row>
    <row r="38" spans="2:18" ht="15">
      <c r="B38" s="23" t="s">
        <v>23</v>
      </c>
      <c r="C38" s="208">
        <f t="shared" si="0"/>
        <v>9385</v>
      </c>
      <c r="D38" s="24">
        <v>4461</v>
      </c>
      <c r="E38" s="24">
        <v>4924</v>
      </c>
      <c r="F38" s="25">
        <f t="shared" si="4"/>
        <v>4.8634502772451675E-2</v>
      </c>
      <c r="G38" s="208">
        <f t="shared" si="1"/>
        <v>8294</v>
      </c>
      <c r="H38" s="24">
        <v>3995</v>
      </c>
      <c r="I38" s="24">
        <v>4299</v>
      </c>
      <c r="J38" s="25">
        <f t="shared" si="5"/>
        <v>4.127867334902726E-2</v>
      </c>
      <c r="K38" s="26">
        <f t="shared" si="6"/>
        <v>-1091</v>
      </c>
      <c r="L38" s="21">
        <f t="shared" si="9"/>
        <v>-0.11624933404368673</v>
      </c>
      <c r="O38" s="22">
        <f t="shared" si="7"/>
        <v>-2.3117583043996479</v>
      </c>
      <c r="P38" s="22">
        <f t="shared" si="8"/>
        <v>2.5516919728455201</v>
      </c>
      <c r="Q38" s="22">
        <f t="shared" si="2"/>
        <v>-1.9882843022590295</v>
      </c>
      <c r="R38" s="22">
        <f t="shared" si="3"/>
        <v>2.1395830326436966</v>
      </c>
    </row>
    <row r="39" spans="2:18" ht="15">
      <c r="B39" s="23" t="s">
        <v>24</v>
      </c>
      <c r="C39" s="208">
        <f t="shared" si="0"/>
        <v>8605</v>
      </c>
      <c r="D39" s="24">
        <v>4117</v>
      </c>
      <c r="E39" s="24">
        <v>4488</v>
      </c>
      <c r="F39" s="25">
        <f t="shared" si="4"/>
        <v>4.4592423692801988E-2</v>
      </c>
      <c r="G39" s="208">
        <f t="shared" si="1"/>
        <v>8735</v>
      </c>
      <c r="H39" s="24">
        <v>4113</v>
      </c>
      <c r="I39" s="24">
        <v>4622</v>
      </c>
      <c r="J39" s="25">
        <f t="shared" si="5"/>
        <v>4.347350032598904E-2</v>
      </c>
      <c r="K39" s="26">
        <f t="shared" si="6"/>
        <v>130</v>
      </c>
      <c r="L39" s="21">
        <f t="shared" si="9"/>
        <v>1.5107495642068565E-2</v>
      </c>
      <c r="O39" s="22">
        <f t="shared" si="7"/>
        <v>-2.1334922526817639</v>
      </c>
      <c r="P39" s="22">
        <f t="shared" si="8"/>
        <v>2.3257501165984351</v>
      </c>
      <c r="Q39" s="22">
        <f t="shared" si="2"/>
        <v>-2.047012098921499</v>
      </c>
      <c r="R39" s="22">
        <f t="shared" si="3"/>
        <v>2.3003379336774055</v>
      </c>
    </row>
    <row r="40" spans="2:18" ht="15">
      <c r="B40" s="23" t="s">
        <v>25</v>
      </c>
      <c r="C40" s="208">
        <f t="shared" si="0"/>
        <v>7533</v>
      </c>
      <c r="D40" s="24">
        <v>3624</v>
      </c>
      <c r="E40" s="24">
        <v>3909</v>
      </c>
      <c r="F40" s="25">
        <f t="shared" si="4"/>
        <v>3.9037156034616778E-2</v>
      </c>
      <c r="G40" s="208">
        <f t="shared" si="1"/>
        <v>9291</v>
      </c>
      <c r="H40" s="24">
        <v>4307</v>
      </c>
      <c r="I40" s="24">
        <v>4984</v>
      </c>
      <c r="J40" s="25">
        <f t="shared" si="5"/>
        <v>4.6240674473813873E-2</v>
      </c>
      <c r="K40" s="26">
        <f t="shared" si="6"/>
        <v>1758</v>
      </c>
      <c r="L40" s="21">
        <f t="shared" si="9"/>
        <v>0.23337315810434089</v>
      </c>
      <c r="O40" s="22">
        <f t="shared" si="7"/>
        <v>-1.8780121262372389</v>
      </c>
      <c r="P40" s="22">
        <f t="shared" si="8"/>
        <v>2.0257034772244391</v>
      </c>
      <c r="Q40" s="22">
        <f t="shared" si="2"/>
        <v>-2.1435645781801349</v>
      </c>
      <c r="R40" s="22">
        <f t="shared" si="3"/>
        <v>2.4805028692012523</v>
      </c>
    </row>
    <row r="41" spans="2:18" ht="15">
      <c r="B41" s="23" t="s">
        <v>26</v>
      </c>
      <c r="C41" s="208">
        <f t="shared" si="0"/>
        <v>5614</v>
      </c>
      <c r="D41" s="24">
        <v>2602</v>
      </c>
      <c r="E41" s="24">
        <v>3012</v>
      </c>
      <c r="F41" s="25">
        <f t="shared" si="4"/>
        <v>2.9092605068145306E-2</v>
      </c>
      <c r="G41" s="208">
        <f t="shared" si="1"/>
        <v>7566</v>
      </c>
      <c r="H41" s="24">
        <v>3499</v>
      </c>
      <c r="I41" s="24">
        <v>4067</v>
      </c>
      <c r="J41" s="25">
        <f t="shared" si="5"/>
        <v>3.7655466910868129E-2</v>
      </c>
      <c r="K41" s="26">
        <f t="shared" si="6"/>
        <v>1952</v>
      </c>
      <c r="L41" s="21">
        <f t="shared" si="9"/>
        <v>0.34770217313858209</v>
      </c>
      <c r="O41" s="22">
        <f t="shared" si="7"/>
        <v>-1.3483961237498057</v>
      </c>
      <c r="P41" s="22">
        <f t="shared" si="8"/>
        <v>1.5608643830647251</v>
      </c>
      <c r="Q41" s="22">
        <f t="shared" si="2"/>
        <v>-1.7414284789998358</v>
      </c>
      <c r="R41" s="22">
        <f t="shared" si="3"/>
        <v>2.024118212086977</v>
      </c>
    </row>
    <row r="42" spans="2:18" ht="15">
      <c r="B42" s="23" t="s">
        <v>27</v>
      </c>
      <c r="C42" s="208">
        <f t="shared" si="0"/>
        <v>3675</v>
      </c>
      <c r="D42" s="24">
        <v>1593</v>
      </c>
      <c r="E42" s="24">
        <v>2082</v>
      </c>
      <c r="F42" s="25">
        <f t="shared" si="4"/>
        <v>1.9044411048349485E-2</v>
      </c>
      <c r="G42" s="208">
        <f t="shared" si="1"/>
        <v>5543</v>
      </c>
      <c r="H42" s="24">
        <v>2378</v>
      </c>
      <c r="I42" s="24">
        <v>3165</v>
      </c>
      <c r="J42" s="25">
        <f t="shared" si="5"/>
        <v>2.7587133635599E-2</v>
      </c>
      <c r="K42" s="26">
        <f t="shared" si="6"/>
        <v>1868</v>
      </c>
      <c r="L42" s="21">
        <f t="shared" si="9"/>
        <v>0.50829931972789111</v>
      </c>
      <c r="O42" s="22">
        <f t="shared" si="7"/>
        <v>-0.82551691972845509</v>
      </c>
      <c r="P42" s="22">
        <f t="shared" si="8"/>
        <v>1.0789241851064932</v>
      </c>
      <c r="Q42" s="22">
        <f t="shared" si="2"/>
        <v>-1.183514410706376</v>
      </c>
      <c r="R42" s="22">
        <f t="shared" si="3"/>
        <v>1.5751989528535242</v>
      </c>
    </row>
    <row r="43" spans="2:18" ht="15">
      <c r="B43" s="23" t="s">
        <v>28</v>
      </c>
      <c r="C43" s="208">
        <f t="shared" si="0"/>
        <v>2287</v>
      </c>
      <c r="D43" s="24">
        <v>875</v>
      </c>
      <c r="E43" s="24">
        <v>1412</v>
      </c>
      <c r="F43" s="25">
        <f t="shared" si="4"/>
        <v>1.185158314763953E-2</v>
      </c>
      <c r="G43" s="208">
        <f t="shared" si="1"/>
        <v>3325</v>
      </c>
      <c r="H43" s="24">
        <v>1306</v>
      </c>
      <c r="I43" s="24">
        <v>2019</v>
      </c>
      <c r="J43" s="25">
        <f t="shared" si="5"/>
        <v>1.654829863582296E-2</v>
      </c>
      <c r="K43" s="26">
        <f t="shared" si="6"/>
        <v>1038</v>
      </c>
      <c r="L43" s="21">
        <f t="shared" si="9"/>
        <v>0.45386969829470925</v>
      </c>
      <c r="O43" s="22">
        <f t="shared" si="7"/>
        <v>-0.45343835829403534</v>
      </c>
      <c r="P43" s="22">
        <f t="shared" si="8"/>
        <v>0.73171995646991761</v>
      </c>
      <c r="Q43" s="22">
        <f t="shared" si="2"/>
        <v>-0.64998730882360256</v>
      </c>
      <c r="R43" s="22">
        <f t="shared" si="3"/>
        <v>1.0048425547586934</v>
      </c>
    </row>
    <row r="44" spans="2:18" ht="15">
      <c r="B44" s="23" t="s">
        <v>29</v>
      </c>
      <c r="C44" s="208">
        <f t="shared" si="0"/>
        <v>1976</v>
      </c>
      <c r="D44" s="24">
        <v>631</v>
      </c>
      <c r="E44" s="24">
        <v>1345</v>
      </c>
      <c r="F44" s="25">
        <f t="shared" si="4"/>
        <v>1.0239933668445873E-2</v>
      </c>
      <c r="G44" s="208">
        <f t="shared" si="1"/>
        <v>2424</v>
      </c>
      <c r="H44" s="24">
        <v>760</v>
      </c>
      <c r="I44" s="24">
        <v>1664</v>
      </c>
      <c r="J44" s="25">
        <f t="shared" si="5"/>
        <v>1.206408297540898E-2</v>
      </c>
      <c r="K44" s="26">
        <f t="shared" si="6"/>
        <v>448</v>
      </c>
      <c r="L44" s="21">
        <f t="shared" si="9"/>
        <v>0.22672064777327935</v>
      </c>
      <c r="O44" s="22">
        <f t="shared" si="7"/>
        <v>-0.3269938332383272</v>
      </c>
      <c r="P44" s="22">
        <f t="shared" si="8"/>
        <v>0.69699953360625999</v>
      </c>
      <c r="Q44" s="22">
        <f t="shared" si="2"/>
        <v>-0.3782468259616677</v>
      </c>
      <c r="R44" s="22">
        <f t="shared" si="3"/>
        <v>0.82816147157923037</v>
      </c>
    </row>
    <row r="45" spans="2:18" ht="8.25" customHeight="1">
      <c r="B45" s="23"/>
      <c r="C45" s="208"/>
      <c r="D45" s="18"/>
      <c r="E45" s="18"/>
      <c r="F45" s="210"/>
      <c r="G45" s="208"/>
      <c r="H45" s="18"/>
      <c r="I45" s="18"/>
      <c r="J45" s="27"/>
      <c r="K45" s="26"/>
      <c r="L45" s="28"/>
    </row>
    <row r="46" spans="2:18" ht="15">
      <c r="B46" s="29" t="s">
        <v>30</v>
      </c>
      <c r="C46" s="208">
        <f t="shared" si="0"/>
        <v>50581</v>
      </c>
      <c r="D46" s="30">
        <v>25917</v>
      </c>
      <c r="E46" s="30">
        <v>24664</v>
      </c>
      <c r="F46" s="25">
        <f t="shared" si="4"/>
        <v>0.26211846400994976</v>
      </c>
      <c r="G46" s="208">
        <f t="shared" si="1"/>
        <v>49215</v>
      </c>
      <c r="H46" s="31">
        <v>25259</v>
      </c>
      <c r="I46" s="31">
        <v>23956</v>
      </c>
      <c r="J46" s="25">
        <f t="shared" si="5"/>
        <v>0.24493970446978255</v>
      </c>
      <c r="K46" s="26">
        <f t="shared" si="6"/>
        <v>-1366</v>
      </c>
      <c r="L46" s="21">
        <f t="shared" si="9"/>
        <v>-2.7006188094343724E-2</v>
      </c>
    </row>
    <row r="47" spans="2:18" ht="15">
      <c r="B47" s="32" t="s">
        <v>31</v>
      </c>
      <c r="C47" s="208">
        <f t="shared" si="0"/>
        <v>36845</v>
      </c>
      <c r="D47" s="24">
        <v>18842</v>
      </c>
      <c r="E47" s="24">
        <v>18003</v>
      </c>
      <c r="F47" s="25">
        <f t="shared" si="4"/>
        <v>0.19093641498678551</v>
      </c>
      <c r="G47" s="208">
        <f t="shared" si="1"/>
        <v>35891</v>
      </c>
      <c r="H47" s="24">
        <v>18420</v>
      </c>
      <c r="I47" s="24">
        <v>17471</v>
      </c>
      <c r="J47" s="25">
        <f t="shared" si="5"/>
        <v>0.17862706356039756</v>
      </c>
      <c r="K47" s="26">
        <f t="shared" si="6"/>
        <v>-954</v>
      </c>
      <c r="L47" s="21">
        <f t="shared" si="9"/>
        <v>-2.5892251323110328E-2</v>
      </c>
    </row>
    <row r="48" spans="2:18" ht="15">
      <c r="B48" s="23" t="s">
        <v>32</v>
      </c>
      <c r="C48" s="208">
        <f t="shared" si="0"/>
        <v>31578</v>
      </c>
      <c r="D48" s="24">
        <v>16361</v>
      </c>
      <c r="E48" s="24">
        <v>15217</v>
      </c>
      <c r="F48" s="25">
        <f t="shared" si="4"/>
        <v>0.16364201689381769</v>
      </c>
      <c r="G48" s="208">
        <f t="shared" si="1"/>
        <v>25182</v>
      </c>
      <c r="H48" s="24">
        <v>13363</v>
      </c>
      <c r="I48" s="24">
        <v>11819</v>
      </c>
      <c r="J48" s="25">
        <f t="shared" si="5"/>
        <v>0.12532909962324626</v>
      </c>
      <c r="K48" s="26">
        <f t="shared" si="6"/>
        <v>-6396</v>
      </c>
      <c r="L48" s="21">
        <f t="shared" si="9"/>
        <v>-0.20254607638229147</v>
      </c>
    </row>
    <row r="49" spans="1:15" ht="15">
      <c r="B49" s="23" t="s">
        <v>33</v>
      </c>
      <c r="C49" s="208">
        <f t="shared" si="0"/>
        <v>55047</v>
      </c>
      <c r="D49" s="208">
        <f>SUM(D32:D35)</f>
        <v>27933</v>
      </c>
      <c r="E49" s="208">
        <f>SUM(E32:E35)</f>
        <v>27114</v>
      </c>
      <c r="F49" s="25">
        <f t="shared" si="4"/>
        <v>0.28526195781727731</v>
      </c>
      <c r="G49" s="208">
        <f t="shared" si="1"/>
        <v>61187</v>
      </c>
      <c r="H49" s="208">
        <f>SUM(H32:H35)</f>
        <v>30551</v>
      </c>
      <c r="I49" s="208">
        <f>SUM(I32:I35)</f>
        <v>30636</v>
      </c>
      <c r="J49" s="25">
        <f t="shared" si="5"/>
        <v>0.30452353342258631</v>
      </c>
      <c r="K49" s="26">
        <f t="shared" si="6"/>
        <v>6140</v>
      </c>
      <c r="L49" s="21">
        <f t="shared" si="9"/>
        <v>0.11154104674187512</v>
      </c>
      <c r="N49" s="33"/>
    </row>
    <row r="50" spans="1:15" ht="15">
      <c r="B50" s="23" t="s">
        <v>34</v>
      </c>
      <c r="C50" s="208">
        <f t="shared" si="0"/>
        <v>34679</v>
      </c>
      <c r="D50" s="208">
        <f>SUM(D36:D39)</f>
        <v>16715</v>
      </c>
      <c r="E50" s="208">
        <f>SUM(E36:E39)</f>
        <v>17964</v>
      </c>
      <c r="F50" s="25">
        <f t="shared" si="4"/>
        <v>0.17971187231175831</v>
      </c>
      <c r="G50" s="208">
        <f t="shared" si="1"/>
        <v>37194</v>
      </c>
      <c r="H50" s="208">
        <f>SUM(H36:H39)</f>
        <v>18052</v>
      </c>
      <c r="I50" s="208">
        <f>SUM(I36:I39)</f>
        <v>19142</v>
      </c>
      <c r="J50" s="25">
        <f t="shared" si="5"/>
        <v>0.18511200585287194</v>
      </c>
      <c r="K50" s="26">
        <f t="shared" si="6"/>
        <v>2515</v>
      </c>
      <c r="L50" s="21">
        <f t="shared" si="9"/>
        <v>7.2522275728827246E-2</v>
      </c>
    </row>
    <row r="51" spans="1:15" ht="15">
      <c r="B51" s="14" t="s">
        <v>35</v>
      </c>
      <c r="C51" s="208">
        <f t="shared" si="0"/>
        <v>21085</v>
      </c>
      <c r="D51" s="212">
        <f>SUM(D40:D44)</f>
        <v>9325</v>
      </c>
      <c r="E51" s="212">
        <f>SUM(E40:E44)</f>
        <v>11760</v>
      </c>
      <c r="F51" s="34">
        <f t="shared" si="4"/>
        <v>0.10926568896719697</v>
      </c>
      <c r="G51" s="211">
        <f t="shared" si="1"/>
        <v>28149</v>
      </c>
      <c r="H51" s="212">
        <f>SUM(H40:H44)</f>
        <v>12250</v>
      </c>
      <c r="I51" s="212">
        <f>SUM(I40:I44)</f>
        <v>15899</v>
      </c>
      <c r="J51" s="34">
        <f t="shared" si="5"/>
        <v>0.14009565663151294</v>
      </c>
      <c r="K51" s="35">
        <f t="shared" si="6"/>
        <v>7064</v>
      </c>
      <c r="L51" s="36">
        <f t="shared" si="9"/>
        <v>0.33502489921745315</v>
      </c>
    </row>
    <row r="52" spans="1:15">
      <c r="A52" s="1"/>
      <c r="B52" s="150"/>
      <c r="C52" s="18"/>
      <c r="D52" s="18"/>
      <c r="E52" s="18"/>
      <c r="F52" s="18"/>
      <c r="G52" s="1"/>
      <c r="H52" s="1"/>
      <c r="I52" s="1"/>
      <c r="K52" s="18"/>
      <c r="L52" s="37"/>
    </row>
    <row r="53" spans="1:15">
      <c r="A53" s="1"/>
      <c r="B53" s="454" t="s">
        <v>36</v>
      </c>
      <c r="C53" s="455"/>
      <c r="D53" s="149">
        <v>1980</v>
      </c>
      <c r="E53" s="39">
        <v>1990</v>
      </c>
      <c r="F53" s="40" t="s">
        <v>37</v>
      </c>
      <c r="H53" s="456" t="s">
        <v>36</v>
      </c>
      <c r="I53" s="457"/>
      <c r="J53" s="149">
        <v>1980</v>
      </c>
      <c r="K53" s="39">
        <v>1990</v>
      </c>
      <c r="L53" s="40" t="s">
        <v>37</v>
      </c>
    </row>
    <row r="54" spans="1:15">
      <c r="A54" s="1"/>
      <c r="B54" s="41" t="s">
        <v>38</v>
      </c>
      <c r="D54" s="42">
        <v>28.8</v>
      </c>
      <c r="E54" s="43">
        <v>33.799999999999997</v>
      </c>
      <c r="F54" s="28">
        <f t="shared" ref="F54:F59" si="10">E54-D54</f>
        <v>4.9999999999999964</v>
      </c>
      <c r="H54" s="44" t="s">
        <v>39</v>
      </c>
      <c r="J54" s="213">
        <f>(C27/SUM(E30:E35))*100</f>
        <v>29.329746119189458</v>
      </c>
      <c r="K54" s="213">
        <f>(G27/SUM(I30:I35))*100</f>
        <v>28.82422931314224</v>
      </c>
      <c r="L54" s="28">
        <f t="shared" ref="L54:L59" si="11">K54-J54</f>
        <v>-0.50551680604721838</v>
      </c>
    </row>
    <row r="55" spans="1:15">
      <c r="B55" s="41" t="s">
        <v>40</v>
      </c>
      <c r="D55" s="43">
        <v>28</v>
      </c>
      <c r="E55" s="43">
        <v>32.5</v>
      </c>
      <c r="F55" s="28">
        <f t="shared" si="10"/>
        <v>4.5</v>
      </c>
      <c r="H55" s="41" t="s">
        <v>41</v>
      </c>
      <c r="J55" s="213">
        <f>(D26/E26) *100</f>
        <v>99.516124029404779</v>
      </c>
      <c r="K55" s="213">
        <f>(H26/I26) *100</f>
        <v>98.051295193786231</v>
      </c>
      <c r="L55" s="28">
        <f t="shared" si="11"/>
        <v>-1.4648288356185475</v>
      </c>
    </row>
    <row r="56" spans="1:15">
      <c r="B56" s="44" t="s">
        <v>42</v>
      </c>
      <c r="D56" s="43">
        <v>29.6</v>
      </c>
      <c r="E56" s="43">
        <v>35</v>
      </c>
      <c r="F56" s="28">
        <f t="shared" si="10"/>
        <v>5.3999999999999986</v>
      </c>
      <c r="H56" s="45" t="s">
        <v>43</v>
      </c>
      <c r="J56" s="213">
        <f>(D46/E46)*100</f>
        <v>105.08027894907556</v>
      </c>
      <c r="K56" s="213">
        <f>(H46/I46)*100</f>
        <v>105.43913842043746</v>
      </c>
      <c r="L56" s="28">
        <f t="shared" si="11"/>
        <v>0.358859471361896</v>
      </c>
    </row>
    <row r="57" spans="1:15">
      <c r="B57" s="44" t="s">
        <v>44</v>
      </c>
      <c r="D57" s="213">
        <f>((SUM(C27:C30) + SUM(C40:C44)) /SUM(C31:C39))*100</f>
        <v>72.370054756098639</v>
      </c>
      <c r="E57" s="213">
        <f>((SUM(G27:G30)+SUM(G40:G44))/SUM(G31:G39))*100</f>
        <v>73.305559868205421</v>
      </c>
      <c r="F57" s="28">
        <f t="shared" si="10"/>
        <v>0.93550511210678167</v>
      </c>
      <c r="H57" s="45" t="s">
        <v>45</v>
      </c>
      <c r="J57" s="213">
        <f>(SUM(D48:D50)/SUM(E48:E50))*100</f>
        <v>101.18417779252012</v>
      </c>
      <c r="K57" s="213">
        <f>(SUM(H48:H50)/SUM(I48:I50))*100</f>
        <v>100.5990551487897</v>
      </c>
      <c r="L57" s="28">
        <f t="shared" si="11"/>
        <v>-0.58512264373041489</v>
      </c>
    </row>
    <row r="58" spans="1:15" ht="15">
      <c r="B58" s="41" t="s">
        <v>46</v>
      </c>
      <c r="D58" s="213">
        <f>(SUM(C27:C30) /SUM(C31:C39))*100</f>
        <v>53.535921965860069</v>
      </c>
      <c r="E58" s="213">
        <f>(SUM(G27:G30) /SUM(G31:G39))*100</f>
        <v>49.026203660577202</v>
      </c>
      <c r="F58" s="28">
        <f t="shared" si="10"/>
        <v>-4.5097183052828669</v>
      </c>
      <c r="H58" s="45" t="s">
        <v>47</v>
      </c>
      <c r="I58" s="1"/>
      <c r="J58" s="213">
        <f>(SUM(D40:D43)/SUM(E40:E43))*100</f>
        <v>83.475756120979355</v>
      </c>
      <c r="K58" s="213">
        <f>(SUM(H40:H43)/SUM(I40:I43))*100</f>
        <v>80.716543730242364</v>
      </c>
      <c r="L58" s="28">
        <f t="shared" si="11"/>
        <v>-2.759212390736991</v>
      </c>
      <c r="O58" s="46"/>
    </row>
    <row r="59" spans="1:15">
      <c r="B59" s="47" t="s">
        <v>48</v>
      </c>
      <c r="C59" s="6"/>
      <c r="D59" s="214">
        <f>(C51 / (SUM(C31:C39)))*100</f>
        <v>18.834132790238588</v>
      </c>
      <c r="E59" s="214">
        <f>(G51 / (SUM(G31:G39)))*100</f>
        <v>24.279356207628215</v>
      </c>
      <c r="F59" s="289">
        <f t="shared" si="10"/>
        <v>5.4452234173896272</v>
      </c>
      <c r="H59" s="48" t="s">
        <v>49</v>
      </c>
      <c r="I59" s="6"/>
      <c r="J59" s="214">
        <f>(D44/E44 )*100</f>
        <v>46.914498141263941</v>
      </c>
      <c r="K59" s="214">
        <f>(H44/I44 )*100</f>
        <v>45.67307692307692</v>
      </c>
      <c r="L59" s="289">
        <f t="shared" si="11"/>
        <v>-1.2414212181870212</v>
      </c>
      <c r="M59" s="9"/>
    </row>
    <row r="60" spans="1:15">
      <c r="A60" s="1"/>
      <c r="B60" s="49"/>
    </row>
    <row r="61" spans="1:15">
      <c r="B61" s="50" t="s">
        <v>50</v>
      </c>
      <c r="H61" s="50" t="s">
        <v>51</v>
      </c>
    </row>
    <row r="62" spans="1:15">
      <c r="B62" s="50" t="s">
        <v>52</v>
      </c>
      <c r="H62" s="50" t="s">
        <v>53</v>
      </c>
    </row>
    <row r="63" spans="1:15">
      <c r="B63" s="50" t="s">
        <v>54</v>
      </c>
    </row>
    <row r="65" spans="2:5">
      <c r="B65" s="51" t="s">
        <v>55</v>
      </c>
      <c r="C65" s="51"/>
      <c r="D65" s="51"/>
      <c r="E65" s="51"/>
    </row>
    <row r="66" spans="2:5">
      <c r="B66" s="51"/>
      <c r="C66" s="51"/>
      <c r="D66" s="51"/>
      <c r="E66" s="51"/>
    </row>
    <row r="67" spans="2:5">
      <c r="B67" s="51"/>
      <c r="C67" s="51"/>
      <c r="D67" s="51"/>
      <c r="E67" s="51"/>
    </row>
    <row r="68" spans="2:5">
      <c r="B68" s="51"/>
      <c r="C68" s="51"/>
      <c r="D68" s="51"/>
      <c r="E68" s="51"/>
    </row>
    <row r="69" spans="2:5">
      <c r="B69" s="51"/>
      <c r="C69" s="51"/>
      <c r="D69" s="51"/>
      <c r="E69" s="51"/>
    </row>
    <row r="70" spans="2:5">
      <c r="B70" s="51"/>
      <c r="C70" s="51"/>
      <c r="D70" s="51"/>
      <c r="E70" s="51"/>
    </row>
    <row r="71" spans="2:5">
      <c r="B71" s="51"/>
      <c r="C71" s="51"/>
      <c r="D71" s="51"/>
      <c r="E71" s="51"/>
    </row>
    <row r="72" spans="2:5">
      <c r="B72" s="51"/>
      <c r="C72" s="51"/>
      <c r="D72" s="51"/>
      <c r="E72" s="51"/>
    </row>
    <row r="73" spans="2:5">
      <c r="B73" s="51"/>
      <c r="C73" s="51"/>
      <c r="D73" s="51"/>
      <c r="E73" s="51"/>
    </row>
    <row r="74" spans="2:5">
      <c r="B74" s="51"/>
      <c r="C74" s="51"/>
      <c r="D74" s="51"/>
      <c r="E74" s="51"/>
    </row>
    <row r="75" spans="2:5">
      <c r="B75" s="51"/>
      <c r="C75" s="51"/>
      <c r="D75" s="51"/>
      <c r="E75" s="51"/>
    </row>
    <row r="76" spans="2:5">
      <c r="B76" s="51"/>
      <c r="C76" s="51"/>
      <c r="D76" s="51"/>
      <c r="E76" s="51"/>
    </row>
    <row r="77" spans="2:5">
      <c r="B77" s="51"/>
      <c r="C77" s="51"/>
      <c r="D77" s="51"/>
      <c r="E77" s="51"/>
    </row>
    <row r="78" spans="2:5">
      <c r="B78" s="51"/>
      <c r="C78" s="51"/>
      <c r="D78" s="51"/>
      <c r="E78" s="51"/>
    </row>
    <row r="79" spans="2:5">
      <c r="B79" s="51"/>
      <c r="C79" s="51"/>
      <c r="D79" s="51"/>
      <c r="E79" s="51"/>
    </row>
    <row r="80" spans="2:5">
      <c r="B80" s="51"/>
      <c r="C80" s="51"/>
      <c r="D80" s="51"/>
      <c r="E80" s="51"/>
    </row>
    <row r="81" spans="2:5">
      <c r="B81" s="51"/>
      <c r="C81" s="51"/>
      <c r="D81" s="51"/>
      <c r="E81" s="51"/>
    </row>
    <row r="82" spans="2:5">
      <c r="B82" s="51"/>
      <c r="C82" s="51"/>
      <c r="D82" s="51"/>
      <c r="E82" s="51"/>
    </row>
    <row r="83" spans="2:5">
      <c r="B83" s="51"/>
      <c r="C83" s="51"/>
      <c r="D83" s="51"/>
      <c r="E83" s="51"/>
    </row>
    <row r="84" spans="2:5">
      <c r="B84" s="51"/>
      <c r="C84" s="51"/>
      <c r="D84" s="51"/>
      <c r="E84" s="51"/>
    </row>
    <row r="85" spans="2:5">
      <c r="B85" s="51"/>
      <c r="C85" s="51"/>
      <c r="D85" s="51"/>
      <c r="E85" s="51"/>
    </row>
    <row r="86" spans="2:5">
      <c r="B86" s="51"/>
      <c r="C86" s="51"/>
      <c r="D86" s="51"/>
      <c r="E86" s="51"/>
    </row>
    <row r="87" spans="2:5">
      <c r="B87" s="51"/>
      <c r="C87" s="51"/>
      <c r="D87" s="51"/>
      <c r="E87" s="51"/>
    </row>
    <row r="88" spans="2:5">
      <c r="B88" s="51"/>
      <c r="C88" s="51"/>
      <c r="D88" s="51"/>
      <c r="E88" s="51"/>
    </row>
    <row r="89" spans="2:5">
      <c r="B89" s="51"/>
      <c r="C89" s="51"/>
      <c r="D89" s="51"/>
      <c r="E89" s="51"/>
    </row>
    <row r="90" spans="2:5">
      <c r="B90" s="51"/>
      <c r="C90" s="51"/>
      <c r="D90" s="51"/>
      <c r="E90" s="51"/>
    </row>
    <row r="91" spans="2:5">
      <c r="B91" s="51"/>
      <c r="C91" s="51"/>
      <c r="D91" s="51"/>
      <c r="E91" s="51"/>
    </row>
    <row r="92" spans="2:5">
      <c r="B92" s="51"/>
      <c r="C92" s="51"/>
      <c r="D92" s="51"/>
      <c r="E92" s="51"/>
    </row>
    <row r="93" spans="2:5">
      <c r="B93" s="51"/>
      <c r="C93" s="51"/>
      <c r="D93" s="51"/>
      <c r="E93" s="51"/>
    </row>
    <row r="94" spans="2:5">
      <c r="B94" s="51"/>
      <c r="C94" s="51"/>
      <c r="D94" s="51"/>
      <c r="E94" s="51"/>
    </row>
    <row r="95" spans="2:5">
      <c r="B95" s="51"/>
      <c r="C95" s="51"/>
      <c r="D95" s="51"/>
      <c r="E95" s="51"/>
    </row>
    <row r="96" spans="2:5">
      <c r="B96" s="51"/>
      <c r="C96" s="51"/>
      <c r="D96" s="51"/>
      <c r="E96" s="51"/>
    </row>
    <row r="97" spans="2:5">
      <c r="B97" s="51"/>
      <c r="C97" s="51"/>
      <c r="D97" s="51"/>
      <c r="E97" s="51"/>
    </row>
    <row r="98" spans="2:5">
      <c r="B98" s="51"/>
      <c r="C98" s="51"/>
      <c r="D98" s="51"/>
      <c r="E98" s="51"/>
    </row>
    <row r="99" spans="2:5">
      <c r="B99" s="51"/>
      <c r="C99" s="51"/>
      <c r="D99" s="51"/>
      <c r="E99" s="51"/>
    </row>
    <row r="100" spans="2:5">
      <c r="B100" s="51"/>
      <c r="C100" s="51"/>
      <c r="D100" s="51"/>
      <c r="E100" s="51"/>
    </row>
    <row r="101" spans="2:5">
      <c r="B101" s="51"/>
      <c r="C101" s="51"/>
      <c r="D101" s="51"/>
      <c r="E101" s="51"/>
    </row>
    <row r="102" spans="2:5">
      <c r="B102" s="51"/>
      <c r="C102" s="51"/>
      <c r="D102" s="51"/>
      <c r="E102" s="51"/>
    </row>
    <row r="103" spans="2:5">
      <c r="B103" s="51"/>
      <c r="C103" s="51"/>
      <c r="D103" s="51"/>
      <c r="E103" s="51"/>
    </row>
    <row r="104" spans="2:5">
      <c r="B104" s="51"/>
      <c r="C104" s="51"/>
      <c r="D104" s="51"/>
      <c r="E104" s="51"/>
    </row>
    <row r="105" spans="2:5">
      <c r="B105" s="51"/>
      <c r="C105" s="51"/>
      <c r="D105" s="51"/>
      <c r="E105" s="51"/>
    </row>
    <row r="106" spans="2:5">
      <c r="B106" s="51"/>
      <c r="C106" s="51"/>
      <c r="D106" s="51"/>
      <c r="E106" s="51"/>
    </row>
    <row r="107" spans="2:5">
      <c r="B107" s="51"/>
      <c r="C107" s="51"/>
      <c r="D107" s="51"/>
      <c r="E107" s="51"/>
    </row>
    <row r="108" spans="2:5">
      <c r="B108" s="51"/>
      <c r="C108" s="51"/>
      <c r="D108" s="51"/>
      <c r="E108" s="51"/>
    </row>
    <row r="109" spans="2:5">
      <c r="B109" s="51"/>
      <c r="C109" s="51"/>
      <c r="D109" s="51"/>
      <c r="E109" s="51"/>
    </row>
    <row r="110" spans="2:5">
      <c r="B110" s="51"/>
      <c r="C110" s="51"/>
      <c r="D110" s="51"/>
      <c r="E110" s="51"/>
    </row>
    <row r="111" spans="2:5">
      <c r="B111" s="51"/>
      <c r="C111" s="51"/>
      <c r="D111" s="51"/>
      <c r="E111" s="51"/>
    </row>
    <row r="112" spans="2:5">
      <c r="B112" s="51"/>
      <c r="C112" s="51"/>
      <c r="D112" s="51"/>
      <c r="E112" s="51"/>
    </row>
    <row r="113" spans="2:5">
      <c r="B113" s="51"/>
      <c r="C113" s="51"/>
      <c r="D113" s="51"/>
      <c r="E113" s="51"/>
    </row>
    <row r="114" spans="2:5">
      <c r="B114" s="51"/>
      <c r="C114" s="51"/>
      <c r="D114" s="51"/>
      <c r="E114" s="51"/>
    </row>
    <row r="115" spans="2:5">
      <c r="B115" s="51"/>
      <c r="C115" s="51"/>
      <c r="D115" s="51"/>
      <c r="E115" s="51"/>
    </row>
    <row r="116" spans="2:5">
      <c r="B116" s="51"/>
      <c r="C116" s="51"/>
      <c r="D116" s="51"/>
      <c r="E116" s="51"/>
    </row>
    <row r="117" spans="2:5">
      <c r="B117" s="51"/>
      <c r="C117" s="51"/>
      <c r="D117" s="51"/>
      <c r="E117" s="51"/>
    </row>
    <row r="118" spans="2:5">
      <c r="B118" s="51"/>
      <c r="C118" s="51"/>
      <c r="D118" s="51"/>
      <c r="E118" s="51"/>
    </row>
    <row r="119" spans="2:5">
      <c r="B119" s="51"/>
      <c r="C119" s="51"/>
      <c r="D119" s="51"/>
      <c r="E119" s="51"/>
    </row>
    <row r="120" spans="2:5">
      <c r="B120" s="51"/>
      <c r="C120" s="51"/>
      <c r="D120" s="51"/>
      <c r="E120" s="51"/>
    </row>
    <row r="121" spans="2:5">
      <c r="B121" s="51"/>
      <c r="C121" s="51"/>
      <c r="D121" s="51"/>
      <c r="E121" s="51"/>
    </row>
    <row r="122" spans="2:5">
      <c r="B122" s="51"/>
      <c r="C122" s="51"/>
      <c r="D122" s="51"/>
      <c r="E122" s="51"/>
    </row>
    <row r="123" spans="2:5">
      <c r="B123" s="51"/>
      <c r="C123" s="51"/>
      <c r="D123" s="51"/>
      <c r="E123" s="51"/>
    </row>
    <row r="124" spans="2:5">
      <c r="B124" s="51"/>
      <c r="C124" s="51"/>
      <c r="D124" s="51"/>
      <c r="E124" s="51"/>
    </row>
    <row r="125" spans="2:5">
      <c r="B125" s="51"/>
      <c r="C125" s="51"/>
      <c r="D125" s="51"/>
      <c r="E125" s="51"/>
    </row>
    <row r="126" spans="2:5">
      <c r="B126" s="51"/>
      <c r="C126" s="51"/>
      <c r="D126" s="51"/>
      <c r="E126" s="51"/>
    </row>
    <row r="127" spans="2:5">
      <c r="B127" s="51"/>
      <c r="C127" s="51"/>
      <c r="D127" s="51"/>
      <c r="E127" s="51"/>
    </row>
    <row r="128" spans="2:5">
      <c r="B128" s="51"/>
      <c r="C128" s="51"/>
      <c r="D128" s="51"/>
      <c r="E128" s="51"/>
    </row>
    <row r="129" spans="2:5">
      <c r="B129" s="51"/>
      <c r="C129" s="51"/>
      <c r="D129" s="51"/>
      <c r="E129" s="51"/>
    </row>
    <row r="130" spans="2:5">
      <c r="B130" s="51"/>
      <c r="C130" s="51"/>
      <c r="D130" s="51"/>
      <c r="E130" s="51"/>
    </row>
    <row r="131" spans="2:5">
      <c r="B131" s="51"/>
      <c r="C131" s="51"/>
      <c r="D131" s="51"/>
      <c r="E131" s="51"/>
    </row>
    <row r="132" spans="2:5">
      <c r="B132" s="51"/>
      <c r="C132" s="51"/>
      <c r="D132" s="51"/>
      <c r="E132" s="51"/>
    </row>
    <row r="133" spans="2:5">
      <c r="B133" s="51"/>
      <c r="C133" s="51"/>
      <c r="D133" s="51"/>
      <c r="E133" s="51"/>
    </row>
    <row r="134" spans="2:5">
      <c r="B134" s="51"/>
      <c r="C134" s="51"/>
      <c r="D134" s="51"/>
      <c r="E134" s="51"/>
    </row>
    <row r="135" spans="2:5">
      <c r="B135" s="51"/>
      <c r="C135" s="51"/>
      <c r="D135" s="51"/>
      <c r="E135" s="51"/>
    </row>
    <row r="136" spans="2:5">
      <c r="B136" s="51"/>
      <c r="C136" s="51"/>
      <c r="D136" s="51"/>
      <c r="E136" s="51"/>
    </row>
    <row r="137" spans="2:5">
      <c r="B137" s="51"/>
      <c r="C137" s="51"/>
      <c r="D137" s="51"/>
      <c r="E137" s="51"/>
    </row>
    <row r="138" spans="2:5">
      <c r="B138" s="51"/>
      <c r="C138" s="51"/>
      <c r="D138" s="51"/>
      <c r="E138" s="51"/>
    </row>
    <row r="139" spans="2:5">
      <c r="B139" s="51"/>
      <c r="C139" s="51"/>
      <c r="D139" s="51"/>
      <c r="E139" s="51"/>
    </row>
    <row r="140" spans="2:5">
      <c r="B140" s="51"/>
      <c r="C140" s="51"/>
      <c r="D140" s="51"/>
      <c r="E140" s="51"/>
    </row>
    <row r="141" spans="2:5">
      <c r="B141" s="51"/>
      <c r="C141" s="51"/>
      <c r="D141" s="51"/>
      <c r="E141" s="51"/>
    </row>
    <row r="142" spans="2:5">
      <c r="B142" s="51"/>
      <c r="C142" s="51"/>
      <c r="D142" s="51"/>
      <c r="E142" s="51"/>
    </row>
    <row r="143" spans="2:5">
      <c r="B143" s="51"/>
      <c r="C143" s="51"/>
      <c r="D143" s="51"/>
      <c r="E143" s="51"/>
    </row>
    <row r="144" spans="2:5">
      <c r="B144" s="51"/>
      <c r="C144" s="51"/>
      <c r="D144" s="51"/>
      <c r="E144" s="51"/>
    </row>
    <row r="145" spans="2:5">
      <c r="B145" s="51"/>
      <c r="C145" s="51"/>
      <c r="D145" s="51"/>
      <c r="E145" s="51"/>
    </row>
    <row r="146" spans="2:5">
      <c r="B146" s="51"/>
      <c r="C146" s="51"/>
      <c r="D146" s="51"/>
      <c r="E146" s="51"/>
    </row>
    <row r="147" spans="2:5">
      <c r="B147" s="51"/>
      <c r="C147" s="51"/>
      <c r="D147" s="51"/>
      <c r="E147" s="51"/>
    </row>
    <row r="148" spans="2:5">
      <c r="B148" s="51"/>
      <c r="C148" s="51"/>
      <c r="D148" s="51"/>
      <c r="E148" s="51"/>
    </row>
    <row r="149" spans="2:5">
      <c r="B149" s="51"/>
      <c r="C149" s="51"/>
      <c r="D149" s="51"/>
      <c r="E149" s="51"/>
    </row>
    <row r="150" spans="2:5">
      <c r="B150" s="51"/>
      <c r="C150" s="51"/>
      <c r="D150" s="51"/>
      <c r="E150" s="51"/>
    </row>
    <row r="151" spans="2:5">
      <c r="B151" s="51"/>
      <c r="C151" s="51"/>
      <c r="D151" s="51"/>
      <c r="E151" s="51"/>
    </row>
    <row r="152" spans="2:5">
      <c r="B152" s="51"/>
      <c r="C152" s="51"/>
      <c r="D152" s="51"/>
      <c r="E152" s="51"/>
    </row>
    <row r="153" spans="2:5">
      <c r="B153" s="51"/>
      <c r="C153" s="51"/>
      <c r="D153" s="51"/>
      <c r="E153" s="51"/>
    </row>
    <row r="154" spans="2:5">
      <c r="B154" s="51"/>
      <c r="C154" s="51"/>
      <c r="D154" s="51"/>
      <c r="E154" s="51"/>
    </row>
    <row r="155" spans="2:5">
      <c r="B155" s="51"/>
      <c r="C155" s="51"/>
      <c r="D155" s="51"/>
      <c r="E155" s="51"/>
    </row>
    <row r="156" spans="2:5">
      <c r="B156" s="51"/>
      <c r="C156" s="51"/>
      <c r="D156" s="51"/>
      <c r="E156" s="51"/>
    </row>
    <row r="157" spans="2:5">
      <c r="B157" s="51"/>
      <c r="C157" s="51"/>
      <c r="D157" s="51"/>
      <c r="E157" s="51"/>
    </row>
    <row r="158" spans="2:5">
      <c r="B158" s="51"/>
      <c r="C158" s="51"/>
      <c r="D158" s="51"/>
      <c r="E158" s="51"/>
    </row>
    <row r="159" spans="2:5">
      <c r="B159" s="51"/>
      <c r="C159" s="51"/>
      <c r="D159" s="51"/>
      <c r="E159" s="51"/>
    </row>
    <row r="160" spans="2:5">
      <c r="B160" s="51"/>
      <c r="C160" s="51"/>
      <c r="D160" s="51"/>
      <c r="E160" s="51"/>
    </row>
    <row r="161" spans="2:5">
      <c r="B161" s="51"/>
      <c r="C161" s="51"/>
      <c r="D161" s="51"/>
      <c r="E161" s="51"/>
    </row>
    <row r="162" spans="2:5">
      <c r="B162" s="51"/>
      <c r="C162" s="51"/>
      <c r="D162" s="51"/>
      <c r="E162" s="51"/>
    </row>
    <row r="163" spans="2:5">
      <c r="B163" s="51"/>
      <c r="C163" s="51"/>
      <c r="D163" s="51"/>
      <c r="E163" s="51"/>
    </row>
    <row r="164" spans="2:5">
      <c r="B164" s="51"/>
      <c r="C164" s="51"/>
      <c r="D164" s="51"/>
      <c r="E164" s="51"/>
    </row>
    <row r="165" spans="2:5">
      <c r="B165" s="51"/>
      <c r="C165" s="51"/>
      <c r="D165" s="51"/>
      <c r="E165" s="51"/>
    </row>
    <row r="166" spans="2:5">
      <c r="B166" s="51"/>
      <c r="C166" s="51"/>
      <c r="D166" s="51"/>
      <c r="E166" s="51"/>
    </row>
    <row r="167" spans="2:5">
      <c r="B167" s="51"/>
      <c r="C167" s="51"/>
      <c r="D167" s="51"/>
      <c r="E167" s="51"/>
    </row>
    <row r="168" spans="2:5">
      <c r="B168" s="51"/>
      <c r="C168" s="51"/>
      <c r="D168" s="51"/>
      <c r="E168" s="51"/>
    </row>
    <row r="169" spans="2:5">
      <c r="B169" s="51"/>
      <c r="C169" s="51"/>
      <c r="D169" s="51"/>
      <c r="E169" s="51"/>
    </row>
    <row r="170" spans="2:5">
      <c r="B170" s="51"/>
      <c r="C170" s="51"/>
      <c r="D170" s="51"/>
      <c r="E170" s="51"/>
    </row>
    <row r="171" spans="2:5">
      <c r="B171" s="51"/>
      <c r="C171" s="51"/>
      <c r="D171" s="51"/>
      <c r="E171" s="51"/>
    </row>
    <row r="172" spans="2:5">
      <c r="B172" s="51"/>
      <c r="C172" s="51"/>
      <c r="D172" s="51"/>
      <c r="E172" s="51"/>
    </row>
    <row r="173" spans="2:5">
      <c r="B173" s="51"/>
      <c r="C173" s="51"/>
      <c r="D173" s="51"/>
      <c r="E173" s="51"/>
    </row>
    <row r="174" spans="2:5">
      <c r="B174" s="51"/>
      <c r="C174" s="51"/>
      <c r="D174" s="51"/>
      <c r="E174" s="51"/>
    </row>
    <row r="175" spans="2:5">
      <c r="B175" s="51"/>
      <c r="C175" s="51"/>
      <c r="D175" s="51"/>
      <c r="E175" s="51"/>
    </row>
    <row r="176" spans="2:5">
      <c r="B176" s="51"/>
      <c r="C176" s="51"/>
      <c r="D176" s="51"/>
      <c r="E176" s="51"/>
    </row>
    <row r="177" spans="2:5">
      <c r="B177" s="51"/>
      <c r="C177" s="51"/>
      <c r="D177" s="51"/>
      <c r="E177" s="51"/>
    </row>
    <row r="178" spans="2:5">
      <c r="B178" s="51"/>
      <c r="C178" s="51"/>
      <c r="D178" s="51"/>
      <c r="E178" s="51"/>
    </row>
    <row r="179" spans="2:5">
      <c r="B179" s="51"/>
      <c r="C179" s="51"/>
      <c r="D179" s="51"/>
      <c r="E179" s="51"/>
    </row>
    <row r="180" spans="2:5">
      <c r="B180" s="51"/>
      <c r="C180" s="51"/>
      <c r="D180" s="51"/>
      <c r="E180" s="51"/>
    </row>
    <row r="181" spans="2:5">
      <c r="B181" s="51"/>
      <c r="C181" s="51"/>
      <c r="D181" s="51"/>
      <c r="E181" s="51"/>
    </row>
    <row r="182" spans="2:5">
      <c r="B182" s="51"/>
      <c r="C182" s="51"/>
      <c r="D182" s="51"/>
      <c r="E182" s="51"/>
    </row>
    <row r="183" spans="2:5">
      <c r="B183" s="51"/>
      <c r="C183" s="51"/>
      <c r="D183" s="51"/>
      <c r="E183" s="51"/>
    </row>
    <row r="184" spans="2:5">
      <c r="B184" s="51"/>
      <c r="C184" s="51"/>
      <c r="D184" s="51"/>
      <c r="E184" s="51"/>
    </row>
    <row r="185" spans="2:5">
      <c r="B185" s="51"/>
      <c r="C185" s="51"/>
      <c r="D185" s="51"/>
      <c r="E185" s="51"/>
    </row>
    <row r="186" spans="2:5">
      <c r="B186" s="51"/>
      <c r="C186" s="51"/>
      <c r="D186" s="51"/>
      <c r="E186" s="51"/>
    </row>
    <row r="187" spans="2:5">
      <c r="B187" s="51"/>
      <c r="C187" s="51"/>
      <c r="D187" s="51"/>
      <c r="E187" s="51"/>
    </row>
    <row r="188" spans="2:5">
      <c r="B188" s="51"/>
      <c r="C188" s="51"/>
      <c r="D188" s="51"/>
      <c r="E188" s="51"/>
    </row>
    <row r="189" spans="2:5">
      <c r="B189" s="51"/>
      <c r="C189" s="51"/>
      <c r="D189" s="51"/>
      <c r="E189" s="51"/>
    </row>
    <row r="190" spans="2:5">
      <c r="B190" s="51"/>
      <c r="C190" s="51"/>
      <c r="D190" s="51"/>
      <c r="E190" s="51"/>
    </row>
    <row r="191" spans="2:5">
      <c r="B191" s="51"/>
      <c r="C191" s="51"/>
      <c r="D191" s="51"/>
      <c r="E191" s="51"/>
    </row>
    <row r="192" spans="2:5">
      <c r="B192" s="51"/>
      <c r="C192" s="51"/>
      <c r="D192" s="51"/>
      <c r="E192" s="51"/>
    </row>
    <row r="193" spans="2:5">
      <c r="B193" s="51"/>
      <c r="C193" s="51"/>
      <c r="D193" s="51"/>
      <c r="E193" s="51"/>
    </row>
    <row r="194" spans="2:5">
      <c r="B194" s="51"/>
      <c r="C194" s="51"/>
      <c r="D194" s="51"/>
      <c r="E194" s="51"/>
    </row>
    <row r="195" spans="2:5">
      <c r="B195" s="51"/>
      <c r="C195" s="51"/>
      <c r="D195" s="51"/>
      <c r="E195" s="51"/>
    </row>
    <row r="196" spans="2:5">
      <c r="B196" s="51"/>
      <c r="C196" s="51"/>
      <c r="D196" s="51"/>
      <c r="E196" s="51"/>
    </row>
    <row r="197" spans="2:5">
      <c r="B197" s="51"/>
      <c r="C197" s="51"/>
      <c r="D197" s="51"/>
      <c r="E197" s="51"/>
    </row>
    <row r="198" spans="2:5">
      <c r="B198" s="51"/>
      <c r="C198" s="51"/>
      <c r="D198" s="51"/>
      <c r="E198" s="51"/>
    </row>
    <row r="199" spans="2:5">
      <c r="B199" s="51"/>
      <c r="C199" s="51"/>
      <c r="D199" s="51"/>
      <c r="E199" s="51"/>
    </row>
    <row r="200" spans="2:5">
      <c r="B200" s="51"/>
      <c r="C200" s="51"/>
      <c r="D200" s="51"/>
      <c r="E200" s="51"/>
    </row>
    <row r="201" spans="2:5">
      <c r="B201" s="51"/>
      <c r="C201" s="51"/>
      <c r="D201" s="51"/>
      <c r="E201" s="51"/>
    </row>
    <row r="202" spans="2:5">
      <c r="B202" s="51"/>
      <c r="C202" s="51"/>
      <c r="D202" s="51"/>
      <c r="E202" s="51"/>
    </row>
    <row r="203" spans="2:5">
      <c r="B203" s="51"/>
      <c r="C203" s="51"/>
      <c r="D203" s="51"/>
      <c r="E203" s="51"/>
    </row>
    <row r="204" spans="2:5">
      <c r="B204" s="51"/>
      <c r="C204" s="51"/>
      <c r="D204" s="51"/>
      <c r="E204" s="51"/>
    </row>
    <row r="205" spans="2:5">
      <c r="B205" s="51"/>
      <c r="C205" s="51"/>
      <c r="D205" s="51"/>
      <c r="E205" s="51"/>
    </row>
    <row r="206" spans="2:5">
      <c r="B206" s="51"/>
      <c r="C206" s="51"/>
      <c r="D206" s="51"/>
      <c r="E206" s="51"/>
    </row>
    <row r="207" spans="2:5">
      <c r="B207" s="51"/>
      <c r="C207" s="51"/>
      <c r="D207" s="51"/>
      <c r="E207" s="51"/>
    </row>
    <row r="208" spans="2:5">
      <c r="B208" s="51"/>
      <c r="C208" s="51"/>
      <c r="D208" s="51"/>
      <c r="E208" s="51"/>
    </row>
    <row r="209" spans="2:5">
      <c r="B209" s="51"/>
      <c r="C209" s="51"/>
      <c r="D209" s="51"/>
      <c r="E209" s="51"/>
    </row>
    <row r="210" spans="2:5">
      <c r="B210" s="51"/>
      <c r="C210" s="51"/>
      <c r="D210" s="51"/>
      <c r="E210" s="51"/>
    </row>
    <row r="211" spans="2:5">
      <c r="B211" s="51"/>
      <c r="C211" s="51"/>
      <c r="D211" s="51"/>
      <c r="E211" s="51"/>
    </row>
    <row r="212" spans="2:5">
      <c r="B212" s="51"/>
      <c r="C212" s="51"/>
      <c r="D212" s="51"/>
      <c r="E212" s="51"/>
    </row>
    <row r="213" spans="2:5">
      <c r="B213" s="51"/>
      <c r="C213" s="51"/>
      <c r="D213" s="51"/>
      <c r="E213" s="51"/>
    </row>
    <row r="214" spans="2:5">
      <c r="B214" s="51"/>
      <c r="C214" s="51"/>
      <c r="D214" s="51"/>
      <c r="E214" s="51"/>
    </row>
    <row r="215" spans="2:5">
      <c r="B215" s="51"/>
      <c r="C215" s="51"/>
      <c r="D215" s="51"/>
      <c r="E215" s="51"/>
    </row>
    <row r="216" spans="2:5">
      <c r="B216" s="51"/>
      <c r="C216" s="51"/>
      <c r="D216" s="51"/>
      <c r="E216" s="51"/>
    </row>
    <row r="217" spans="2:5">
      <c r="B217" s="51"/>
      <c r="C217" s="51"/>
      <c r="D217" s="51"/>
      <c r="E217" s="51"/>
    </row>
    <row r="218" spans="2:5">
      <c r="B218" s="51"/>
      <c r="C218" s="51"/>
      <c r="D218" s="51"/>
      <c r="E218" s="51"/>
    </row>
    <row r="219" spans="2:5">
      <c r="B219" s="51"/>
      <c r="C219" s="51"/>
      <c r="D219" s="51"/>
      <c r="E219" s="51"/>
    </row>
    <row r="220" spans="2:5">
      <c r="B220" s="51"/>
      <c r="C220" s="51"/>
      <c r="D220" s="51"/>
      <c r="E220" s="51"/>
    </row>
    <row r="221" spans="2:5">
      <c r="B221" s="51"/>
      <c r="C221" s="51"/>
      <c r="D221" s="51"/>
      <c r="E221" s="51"/>
    </row>
    <row r="222" spans="2:5">
      <c r="B222" s="51"/>
      <c r="C222" s="51"/>
      <c r="D222" s="51"/>
      <c r="E222" s="51"/>
    </row>
    <row r="223" spans="2:5">
      <c r="B223" s="51"/>
      <c r="C223" s="51"/>
      <c r="D223" s="51"/>
      <c r="E223" s="51"/>
    </row>
    <row r="224" spans="2:5">
      <c r="B224" s="51"/>
      <c r="C224" s="51"/>
      <c r="D224" s="51"/>
      <c r="E224" s="51"/>
    </row>
    <row r="225" spans="2:5">
      <c r="B225" s="51"/>
      <c r="C225" s="51"/>
      <c r="D225" s="51"/>
      <c r="E225" s="51"/>
    </row>
    <row r="226" spans="2:5">
      <c r="B226" s="51"/>
      <c r="C226" s="51"/>
      <c r="D226" s="51"/>
      <c r="E226" s="51"/>
    </row>
    <row r="227" spans="2:5">
      <c r="B227" s="51"/>
      <c r="C227" s="51"/>
      <c r="D227" s="51"/>
      <c r="E227" s="51"/>
    </row>
    <row r="228" spans="2:5">
      <c r="B228" s="51"/>
      <c r="C228" s="51"/>
      <c r="D228" s="51"/>
      <c r="E228" s="51"/>
    </row>
    <row r="229" spans="2:5">
      <c r="B229" s="51"/>
      <c r="C229" s="51"/>
      <c r="D229" s="51"/>
      <c r="E229" s="51"/>
    </row>
    <row r="230" spans="2:5">
      <c r="B230" s="51"/>
      <c r="C230" s="51"/>
      <c r="D230" s="51"/>
      <c r="E230" s="51"/>
    </row>
    <row r="231" spans="2:5">
      <c r="B231" s="51"/>
      <c r="C231" s="51"/>
      <c r="D231" s="51"/>
      <c r="E231" s="51"/>
    </row>
    <row r="232" spans="2:5">
      <c r="B232" s="51"/>
      <c r="C232" s="51"/>
      <c r="D232" s="51"/>
      <c r="E232" s="51"/>
    </row>
    <row r="233" spans="2:5">
      <c r="B233" s="51"/>
      <c r="C233" s="51"/>
      <c r="D233" s="51"/>
      <c r="E233" s="51"/>
    </row>
    <row r="234" spans="2:5">
      <c r="B234" s="51"/>
      <c r="C234" s="51"/>
      <c r="D234" s="51"/>
      <c r="E234" s="51"/>
    </row>
    <row r="235" spans="2:5">
      <c r="B235" s="51"/>
      <c r="C235" s="51"/>
      <c r="D235" s="51"/>
      <c r="E235" s="51"/>
    </row>
    <row r="236" spans="2:5">
      <c r="B236" s="51"/>
      <c r="C236" s="51"/>
      <c r="D236" s="51"/>
      <c r="E236" s="51"/>
    </row>
    <row r="237" spans="2:5">
      <c r="B237" s="51"/>
      <c r="C237" s="51"/>
      <c r="D237" s="51"/>
      <c r="E237" s="51"/>
    </row>
    <row r="238" spans="2:5">
      <c r="B238" s="51"/>
      <c r="C238" s="51"/>
      <c r="D238" s="51"/>
      <c r="E238" s="51"/>
    </row>
    <row r="239" spans="2:5">
      <c r="B239" s="51"/>
      <c r="C239" s="51"/>
      <c r="D239" s="51"/>
      <c r="E239" s="51"/>
    </row>
    <row r="240" spans="2:5">
      <c r="B240" s="51"/>
      <c r="C240" s="51"/>
      <c r="D240" s="51"/>
      <c r="E240" s="51"/>
    </row>
    <row r="241" spans="2:5">
      <c r="B241" s="51"/>
      <c r="C241" s="51"/>
      <c r="D241" s="51"/>
      <c r="E241" s="51"/>
    </row>
    <row r="242" spans="2:5">
      <c r="B242" s="51"/>
      <c r="C242" s="51"/>
      <c r="D242" s="51"/>
      <c r="E242" s="51"/>
    </row>
    <row r="243" spans="2:5">
      <c r="B243" s="51"/>
      <c r="C243" s="51"/>
      <c r="D243" s="51"/>
      <c r="E243" s="51"/>
    </row>
    <row r="244" spans="2:5">
      <c r="B244" s="51"/>
      <c r="C244" s="51"/>
      <c r="D244" s="51"/>
      <c r="E244" s="51"/>
    </row>
    <row r="245" spans="2:5">
      <c r="B245" s="51"/>
      <c r="C245" s="51"/>
      <c r="D245" s="51"/>
      <c r="E245" s="51"/>
    </row>
    <row r="246" spans="2:5">
      <c r="B246" s="51"/>
      <c r="C246" s="51"/>
      <c r="D246" s="51"/>
      <c r="E246" s="51"/>
    </row>
    <row r="247" spans="2:5">
      <c r="B247" s="51"/>
      <c r="C247" s="51"/>
      <c r="D247" s="51"/>
      <c r="E247" s="51"/>
    </row>
    <row r="248" spans="2:5">
      <c r="B248" s="51"/>
      <c r="C248" s="51"/>
      <c r="D248" s="51"/>
      <c r="E248" s="51"/>
    </row>
    <row r="249" spans="2:5">
      <c r="B249" s="51"/>
      <c r="C249" s="51"/>
      <c r="D249" s="51"/>
      <c r="E249" s="51"/>
    </row>
    <row r="250" spans="2:5">
      <c r="B250" s="51"/>
      <c r="C250" s="51"/>
      <c r="D250" s="51"/>
      <c r="E250" s="51"/>
    </row>
    <row r="251" spans="2:5">
      <c r="B251" s="51"/>
      <c r="C251" s="51"/>
      <c r="D251" s="51"/>
      <c r="E251" s="51"/>
    </row>
    <row r="252" spans="2:5">
      <c r="B252" s="51"/>
      <c r="C252" s="51"/>
      <c r="D252" s="51"/>
      <c r="E252" s="51"/>
    </row>
  </sheetData>
  <mergeCells count="12">
    <mergeCell ref="A1:D1"/>
    <mergeCell ref="B53:C53"/>
    <mergeCell ref="H53:I53"/>
    <mergeCell ref="C2:K2"/>
    <mergeCell ref="E3:I3"/>
    <mergeCell ref="I4:J4"/>
    <mergeCell ref="B23:B25"/>
    <mergeCell ref="C23:F23"/>
    <mergeCell ref="K23:L23"/>
    <mergeCell ref="C24:E24"/>
    <mergeCell ref="G24:I24"/>
    <mergeCell ref="K24:L24"/>
  </mergeCells>
  <hyperlinks>
    <hyperlink ref="A1:B1" location="Index!A1" display="Return to Index (Table of Contents)"/>
  </hyperlinks>
  <pageMargins left="0.75" right="0.75" top="1" bottom="1" header="0.5" footer="0.5"/>
  <pageSetup scale="4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9"/>
    <pageSetUpPr fitToPage="1"/>
  </sheetPr>
  <dimension ref="A1:V252"/>
  <sheetViews>
    <sheetView showGridLines="0" zoomScaleNormal="100" workbookViewId="0">
      <selection activeCell="S59" sqref="S59"/>
    </sheetView>
  </sheetViews>
  <sheetFormatPr defaultRowHeight="12.75"/>
  <cols>
    <col min="1" max="1" width="2.5703125" style="2" customWidth="1"/>
    <col min="2" max="2" width="11.28515625" style="2" customWidth="1"/>
    <col min="3" max="5" width="12.140625" style="2" customWidth="1"/>
    <col min="6" max="6" width="9.5703125" style="2" customWidth="1"/>
    <col min="7" max="9" width="12.42578125" style="2" customWidth="1"/>
    <col min="10" max="10" width="8.7109375" style="2" customWidth="1"/>
    <col min="11" max="11" width="12.140625" style="2" customWidth="1"/>
    <col min="12" max="12" width="9.85546875" style="2" customWidth="1"/>
    <col min="13" max="13" width="8.140625" style="2" customWidth="1"/>
    <col min="14" max="14" width="10" style="2" customWidth="1"/>
    <col min="15" max="18" width="10.140625" style="2" customWidth="1"/>
    <col min="19" max="16384" width="9.140625" style="2"/>
  </cols>
  <sheetData>
    <row r="1" spans="1:14" ht="15">
      <c r="A1" s="466" t="s">
        <v>486</v>
      </c>
      <c r="B1" s="466"/>
      <c r="C1" s="466"/>
      <c r="D1" s="466"/>
      <c r="E1" s="152"/>
      <c r="F1" s="152"/>
      <c r="G1" s="152"/>
      <c r="H1" s="152"/>
      <c r="I1" s="152"/>
      <c r="J1" s="152"/>
      <c r="L1" s="1"/>
    </row>
    <row r="2" spans="1:14" ht="20.25">
      <c r="A2" s="1"/>
      <c r="B2" s="1"/>
      <c r="C2" s="458" t="s">
        <v>407</v>
      </c>
      <c r="D2" s="458"/>
      <c r="E2" s="458"/>
      <c r="F2" s="458"/>
      <c r="G2" s="458"/>
      <c r="H2" s="458"/>
      <c r="I2" s="458"/>
      <c r="J2" s="458"/>
      <c r="K2" s="458"/>
      <c r="L2" s="1"/>
      <c r="N2" s="3"/>
    </row>
    <row r="3" spans="1:14" ht="14.25" customHeight="1">
      <c r="A3" s="1"/>
      <c r="B3" s="1"/>
      <c r="C3" s="1"/>
      <c r="D3" s="1"/>
      <c r="E3" s="459" t="s">
        <v>1</v>
      </c>
      <c r="F3" s="459"/>
      <c r="G3" s="459"/>
      <c r="H3" s="459"/>
      <c r="I3" s="459"/>
      <c r="J3" s="154"/>
      <c r="K3" s="1"/>
      <c r="L3" s="1"/>
      <c r="N3" s="3"/>
    </row>
    <row r="4" spans="1:14" ht="23.25" customHeight="1">
      <c r="A4" s="1"/>
      <c r="B4" s="1"/>
      <c r="C4" s="1"/>
      <c r="D4" s="5"/>
      <c r="E4" s="1"/>
      <c r="F4" s="1"/>
      <c r="G4" s="1"/>
      <c r="H4" s="1"/>
      <c r="I4" s="460"/>
      <c r="J4" s="460"/>
      <c r="K4" s="1"/>
      <c r="L4" s="1"/>
      <c r="N4" s="3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3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3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3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3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2">
      <c r="A20" s="1"/>
      <c r="B20" s="1"/>
      <c r="C20" s="154"/>
      <c r="D20" s="154"/>
      <c r="E20" s="154"/>
      <c r="F20" s="1"/>
      <c r="G20" s="1"/>
      <c r="H20" s="1"/>
      <c r="I20" s="1"/>
      <c r="J20" s="1"/>
      <c r="K20" s="1"/>
      <c r="L20" s="1"/>
    </row>
    <row r="21" spans="1:22" ht="21" customHeight="1">
      <c r="A21" s="1"/>
      <c r="B21" s="1"/>
      <c r="C21" s="154"/>
      <c r="D21" s="154"/>
      <c r="E21" s="154"/>
      <c r="F21" s="1"/>
      <c r="G21" s="1"/>
      <c r="H21" s="1"/>
      <c r="I21" s="1"/>
      <c r="J21" s="1"/>
      <c r="K21" s="1"/>
      <c r="L21" s="1"/>
    </row>
    <row r="22" spans="1:22" ht="13.5" thickBot="1">
      <c r="B22" s="6"/>
      <c r="C22" s="7"/>
      <c r="D22" s="7"/>
      <c r="E22" s="7"/>
      <c r="F22" s="6"/>
      <c r="G22" s="6"/>
      <c r="H22" s="6"/>
      <c r="I22" s="6"/>
      <c r="J22" s="6"/>
      <c r="K22" s="1"/>
      <c r="L22" s="1"/>
    </row>
    <row r="23" spans="1:22" ht="15" customHeight="1">
      <c r="B23" s="461" t="s">
        <v>2</v>
      </c>
      <c r="C23" s="463" t="s">
        <v>404</v>
      </c>
      <c r="D23" s="464"/>
      <c r="E23" s="464"/>
      <c r="F23" s="464"/>
      <c r="G23" s="155"/>
      <c r="H23" s="1" t="s">
        <v>405</v>
      </c>
      <c r="I23" s="1"/>
      <c r="J23" s="1"/>
      <c r="K23" s="182"/>
      <c r="L23" s="225" t="s">
        <v>406</v>
      </c>
      <c r="M23" s="225"/>
      <c r="N23" s="226"/>
      <c r="O23" s="473" t="s">
        <v>6</v>
      </c>
      <c r="P23" s="474"/>
      <c r="Q23" s="474"/>
      <c r="R23" s="474"/>
      <c r="S23" s="474"/>
      <c r="T23" s="474"/>
      <c r="U23" s="474"/>
      <c r="V23" s="475"/>
    </row>
    <row r="24" spans="1:22">
      <c r="B24" s="461"/>
      <c r="C24" s="463" t="s">
        <v>7</v>
      </c>
      <c r="D24" s="464"/>
      <c r="E24" s="465"/>
      <c r="F24" s="10" t="s">
        <v>8</v>
      </c>
      <c r="G24" s="463" t="s">
        <v>7</v>
      </c>
      <c r="H24" s="464"/>
      <c r="I24" s="465"/>
      <c r="J24" s="10" t="s">
        <v>8</v>
      </c>
      <c r="K24" s="463" t="s">
        <v>7</v>
      </c>
      <c r="L24" s="464"/>
      <c r="M24" s="465"/>
      <c r="N24" s="155" t="s">
        <v>8</v>
      </c>
      <c r="O24" s="469" t="s">
        <v>337</v>
      </c>
      <c r="P24" s="470"/>
      <c r="Q24" s="471" t="s">
        <v>338</v>
      </c>
      <c r="R24" s="471"/>
      <c r="S24" s="472" t="s">
        <v>339</v>
      </c>
      <c r="T24" s="472"/>
      <c r="U24" s="467" t="s">
        <v>343</v>
      </c>
      <c r="V24" s="468"/>
    </row>
    <row r="25" spans="1:22">
      <c r="B25" s="462"/>
      <c r="C25" s="11" t="s">
        <v>9</v>
      </c>
      <c r="D25" s="11" t="s">
        <v>10</v>
      </c>
      <c r="E25" s="12" t="s">
        <v>11</v>
      </c>
      <c r="F25" s="13" t="s">
        <v>9</v>
      </c>
      <c r="G25" s="10" t="s">
        <v>9</v>
      </c>
      <c r="H25" s="10" t="s">
        <v>10</v>
      </c>
      <c r="I25" s="155" t="s">
        <v>11</v>
      </c>
      <c r="J25" s="14" t="s">
        <v>9</v>
      </c>
      <c r="K25" s="10" t="s">
        <v>9</v>
      </c>
      <c r="L25" s="10" t="s">
        <v>10</v>
      </c>
      <c r="M25" s="155" t="s">
        <v>11</v>
      </c>
      <c r="N25" s="158" t="s">
        <v>9</v>
      </c>
      <c r="O25" s="193" t="s">
        <v>10</v>
      </c>
      <c r="P25" s="189" t="s">
        <v>11</v>
      </c>
      <c r="Q25" s="361" t="s">
        <v>10</v>
      </c>
      <c r="R25" s="361" t="s">
        <v>11</v>
      </c>
      <c r="S25" s="190" t="s">
        <v>10</v>
      </c>
      <c r="T25" s="190" t="s">
        <v>11</v>
      </c>
      <c r="U25" s="200" t="s">
        <v>10</v>
      </c>
      <c r="V25" s="201" t="s">
        <v>11</v>
      </c>
    </row>
    <row r="26" spans="1:22" ht="15">
      <c r="B26" s="17" t="s">
        <v>9</v>
      </c>
      <c r="C26" s="208">
        <f>D26+E26</f>
        <v>88740.000000000029</v>
      </c>
      <c r="D26" s="208">
        <f>SUM(D27:D44)</f>
        <v>44321.907903834719</v>
      </c>
      <c r="E26" s="208">
        <f>SUM(E27:E44)</f>
        <v>44418.09209616531</v>
      </c>
      <c r="F26" s="25">
        <f>C26/C$26</f>
        <v>1</v>
      </c>
      <c r="G26" s="208">
        <f>H26+I26</f>
        <v>46890.000000000007</v>
      </c>
      <c r="H26" s="209">
        <f>SUM(H27:H44)</f>
        <v>22811.758871656042</v>
      </c>
      <c r="I26" s="209">
        <f>SUM(I27:I44)</f>
        <v>24078.241128343965</v>
      </c>
      <c r="J26" s="19">
        <f>G26/G$26</f>
        <v>1</v>
      </c>
      <c r="K26" s="208">
        <f>L26+M26</f>
        <v>119705.00000000003</v>
      </c>
      <c r="L26" s="209">
        <f>SUM(L27:L44)</f>
        <v>59012.805279174594</v>
      </c>
      <c r="M26" s="209">
        <f>SUM(M27:M44)</f>
        <v>60692.194720825428</v>
      </c>
      <c r="N26" s="157">
        <f>K26/K$26</f>
        <v>1</v>
      </c>
      <c r="O26" s="195">
        <f>-100*(D26/$C$26)</f>
        <v>-49.945805616221215</v>
      </c>
      <c r="P26" s="192">
        <f>100*(E26/$C$26)</f>
        <v>50.054194383778785</v>
      </c>
      <c r="Q26" s="362">
        <f>-100*(H26/$G$26)</f>
        <v>-48.649517747187119</v>
      </c>
      <c r="R26" s="362">
        <f>100*(I26/$G$26)</f>
        <v>51.350482252812881</v>
      </c>
      <c r="S26" s="364">
        <f>-100*(L26/$K$26)</f>
        <v>-49.298529952111089</v>
      </c>
      <c r="T26" s="364">
        <f>100*(M26/$K$26)</f>
        <v>50.701470047888911</v>
      </c>
      <c r="U26" s="191">
        <v>-49.404301037721162</v>
      </c>
      <c r="V26" s="194">
        <v>50.595698962278846</v>
      </c>
    </row>
    <row r="27" spans="1:22" ht="15">
      <c r="B27" s="23" t="s">
        <v>12</v>
      </c>
      <c r="C27" s="208">
        <f t="shared" ref="C27:C51" si="0">D27+E27</f>
        <v>3572.5584685192621</v>
      </c>
      <c r="D27" s="202">
        <v>1771.1675735859976</v>
      </c>
      <c r="E27" s="202">
        <v>1801.3908949332645</v>
      </c>
      <c r="F27" s="25">
        <f>C27/C$26</f>
        <v>4.0258716120343263E-2</v>
      </c>
      <c r="G27" s="208">
        <f t="shared" ref="G27:G51" si="1">H27+I27</f>
        <v>2344.5375172128529</v>
      </c>
      <c r="H27" s="202">
        <v>1178.447963939386</v>
      </c>
      <c r="I27" s="202">
        <v>1166.0895532734669</v>
      </c>
      <c r="J27" s="25">
        <f>G27/G$26</f>
        <v>5.0000800111171945E-2</v>
      </c>
      <c r="K27" s="208">
        <f t="shared" ref="K27:K44" si="2">L27+M27</f>
        <v>7801.6836387972071</v>
      </c>
      <c r="L27" s="202">
        <v>4107.9985488408347</v>
      </c>
      <c r="M27" s="202">
        <v>3693.6850899563724</v>
      </c>
      <c r="N27" s="25">
        <f>K27/K$26</f>
        <v>6.5174250355433824E-2</v>
      </c>
      <c r="O27" s="195">
        <f>-100*(D27/$C$26)</f>
        <v>-1.9959066639463567</v>
      </c>
      <c r="P27" s="192">
        <f>100*(E27/$C$26)</f>
        <v>2.0299649480879691</v>
      </c>
      <c r="Q27" s="362">
        <f t="shared" ref="Q27:Q44" si="3">-100*(H27/$G$26)</f>
        <v>-2.5132180932808401</v>
      </c>
      <c r="R27" s="362">
        <f t="shared" ref="R27:R44" si="4">100*(I27/$G$26)</f>
        <v>2.4868619178363547</v>
      </c>
      <c r="S27" s="364">
        <f t="shared" ref="S27:S44" si="5">-100*(L27/$K$26)</f>
        <v>-3.4317685550652302</v>
      </c>
      <c r="T27" s="364">
        <f t="shared" ref="T27:T44" si="6">100*(M27/$K$26)</f>
        <v>3.0856564804781517</v>
      </c>
      <c r="U27" s="191">
        <v>-2.7640605817323198</v>
      </c>
      <c r="V27" s="194">
        <v>2.6087945397862038</v>
      </c>
    </row>
    <row r="28" spans="1:22" ht="15">
      <c r="B28" s="23" t="s">
        <v>13</v>
      </c>
      <c r="C28" s="208">
        <f t="shared" si="0"/>
        <v>3907.0098712764193</v>
      </c>
      <c r="D28" s="202">
        <v>1866.8947832171025</v>
      </c>
      <c r="E28" s="202">
        <v>2040.1150880593168</v>
      </c>
      <c r="F28" s="25">
        <f t="shared" ref="F28:F51" si="7">C28/C$26</f>
        <v>4.402760729407728E-2</v>
      </c>
      <c r="G28" s="208">
        <f t="shared" si="1"/>
        <v>1991.1792683538335</v>
      </c>
      <c r="H28" s="202">
        <v>1022.3107247153346</v>
      </c>
      <c r="I28" s="202">
        <v>968.86854363849898</v>
      </c>
      <c r="J28" s="25">
        <f t="shared" ref="J28:J51" si="8">G28/G$26</f>
        <v>4.2464902289482472E-2</v>
      </c>
      <c r="K28" s="208">
        <f t="shared" si="2"/>
        <v>7606.8769649359283</v>
      </c>
      <c r="L28" s="202">
        <v>3936.9524834635977</v>
      </c>
      <c r="M28" s="202">
        <v>3669.9244814723306</v>
      </c>
      <c r="N28" s="25">
        <f t="shared" ref="N28:N44" si="9">K28/K$26</f>
        <v>6.3546860740453001E-2</v>
      </c>
      <c r="O28" s="195">
        <f t="shared" ref="O28:O44" si="10">-100*(D28/$C$26)</f>
        <v>-2.1037804633954269</v>
      </c>
      <c r="P28" s="192">
        <f t="shared" ref="P28:P44" si="11">100*(E28/$C$26)</f>
        <v>2.2989802660123013</v>
      </c>
      <c r="Q28" s="362">
        <f t="shared" si="3"/>
        <v>-2.1802318718603848</v>
      </c>
      <c r="R28" s="362">
        <f t="shared" si="4"/>
        <v>2.0662583570878628</v>
      </c>
      <c r="S28" s="364">
        <f t="shared" si="5"/>
        <v>-3.2888788968410645</v>
      </c>
      <c r="T28" s="364">
        <f t="shared" si="6"/>
        <v>3.0658071772042352</v>
      </c>
      <c r="U28" s="191">
        <v>-2.6734125722662521</v>
      </c>
      <c r="V28" s="194">
        <v>2.6157432835961174</v>
      </c>
    </row>
    <row r="29" spans="1:22" ht="15">
      <c r="B29" s="23" t="s">
        <v>14</v>
      </c>
      <c r="C29" s="208">
        <f t="shared" si="0"/>
        <v>4374.9500725744811</v>
      </c>
      <c r="D29" s="202">
        <v>2236.275702496398</v>
      </c>
      <c r="E29" s="202">
        <v>2138.674370078083</v>
      </c>
      <c r="F29" s="25">
        <f t="shared" si="7"/>
        <v>4.9300767101357668E-2</v>
      </c>
      <c r="G29" s="208">
        <f t="shared" si="1"/>
        <v>2173.034092612013</v>
      </c>
      <c r="H29" s="202">
        <v>1087.9109487263947</v>
      </c>
      <c r="I29" s="202">
        <v>1085.1231438856182</v>
      </c>
      <c r="J29" s="25">
        <f t="shared" si="8"/>
        <v>4.6343230808530873E-2</v>
      </c>
      <c r="K29" s="208">
        <f t="shared" si="2"/>
        <v>8029.6052899686056</v>
      </c>
      <c r="L29" s="202">
        <v>4092.4711312169238</v>
      </c>
      <c r="M29" s="202">
        <v>3937.1341587516818</v>
      </c>
      <c r="N29" s="25">
        <f t="shared" si="9"/>
        <v>6.7078278183606399E-2</v>
      </c>
      <c r="O29" s="195">
        <f t="shared" si="10"/>
        <v>-2.5200312175979231</v>
      </c>
      <c r="P29" s="192">
        <f t="shared" si="11"/>
        <v>2.4100454925378436</v>
      </c>
      <c r="Q29" s="362">
        <f t="shared" si="3"/>
        <v>-2.3201342476570583</v>
      </c>
      <c r="R29" s="362">
        <f t="shared" si="4"/>
        <v>2.3141888331960292</v>
      </c>
      <c r="S29" s="364">
        <f t="shared" si="5"/>
        <v>-3.4187971523469551</v>
      </c>
      <c r="T29" s="364">
        <f t="shared" si="6"/>
        <v>3.2890306660136841</v>
      </c>
      <c r="U29" s="191">
        <v>-2.9046772994065511</v>
      </c>
      <c r="V29" s="194">
        <v>2.8045241242741428</v>
      </c>
    </row>
    <row r="30" spans="1:22" ht="15">
      <c r="B30" s="23" t="s">
        <v>15</v>
      </c>
      <c r="C30" s="208">
        <f t="shared" si="0"/>
        <v>8836.9148453821854</v>
      </c>
      <c r="D30" s="202">
        <v>4467.9862739093805</v>
      </c>
      <c r="E30" s="202">
        <v>4368.9285714728048</v>
      </c>
      <c r="F30" s="25">
        <f t="shared" si="7"/>
        <v>9.9582092014674134E-2</v>
      </c>
      <c r="G30" s="208">
        <f t="shared" si="1"/>
        <v>2241.2548731475295</v>
      </c>
      <c r="H30" s="202">
        <v>1225.3808789673178</v>
      </c>
      <c r="I30" s="202">
        <v>1015.8739941802116</v>
      </c>
      <c r="J30" s="25">
        <f t="shared" si="8"/>
        <v>4.7798141888409661E-2</v>
      </c>
      <c r="K30" s="208">
        <f t="shared" si="2"/>
        <v>7696.5344963813368</v>
      </c>
      <c r="L30" s="202">
        <v>3905.8850388001924</v>
      </c>
      <c r="M30" s="202">
        <v>3790.6494575811444</v>
      </c>
      <c r="N30" s="25">
        <f t="shared" si="9"/>
        <v>6.4295848096414809E-2</v>
      </c>
      <c r="O30" s="195">
        <f t="shared" si="10"/>
        <v>-5.0349180458748926</v>
      </c>
      <c r="P30" s="192">
        <f t="shared" si="11"/>
        <v>4.923291155592521</v>
      </c>
      <c r="Q30" s="362">
        <f t="shared" si="3"/>
        <v>-2.6133096160531406</v>
      </c>
      <c r="R30" s="362">
        <f t="shared" si="4"/>
        <v>2.1665045727878258</v>
      </c>
      <c r="S30" s="364">
        <f t="shared" si="5"/>
        <v>-3.2629255576627472</v>
      </c>
      <c r="T30" s="364">
        <f t="shared" si="6"/>
        <v>3.166659251978734</v>
      </c>
      <c r="U30" s="191">
        <v>-3.7594737077474267</v>
      </c>
      <c r="V30" s="194">
        <v>3.593495612914078</v>
      </c>
    </row>
    <row r="31" spans="1:22" ht="15">
      <c r="B31" s="23" t="s">
        <v>16</v>
      </c>
      <c r="C31" s="208">
        <f t="shared" si="0"/>
        <v>13815.508284841491</v>
      </c>
      <c r="D31" s="202">
        <v>7424.8704579875612</v>
      </c>
      <c r="E31" s="202">
        <v>6390.6378268539302</v>
      </c>
      <c r="F31" s="25">
        <f t="shared" si="7"/>
        <v>0.15568524098311345</v>
      </c>
      <c r="G31" s="208">
        <f t="shared" si="1"/>
        <v>1881.5865435986996</v>
      </c>
      <c r="H31" s="202">
        <v>1007.9926529387526</v>
      </c>
      <c r="I31" s="202">
        <v>873.59389065994696</v>
      </c>
      <c r="J31" s="25">
        <f t="shared" si="8"/>
        <v>4.0127672075041573E-2</v>
      </c>
      <c r="K31" s="208">
        <f t="shared" si="2"/>
        <v>6825.4534759135804</v>
      </c>
      <c r="L31" s="202">
        <v>3367.49202361482</v>
      </c>
      <c r="M31" s="202">
        <v>3457.9614522987604</v>
      </c>
      <c r="N31" s="25">
        <f t="shared" si="9"/>
        <v>5.701895055272193E-2</v>
      </c>
      <c r="O31" s="195">
        <f t="shared" si="10"/>
        <v>-8.3669939801527597</v>
      </c>
      <c r="P31" s="192">
        <f t="shared" si="11"/>
        <v>7.2015301181585851</v>
      </c>
      <c r="Q31" s="362">
        <f t="shared" si="3"/>
        <v>-2.1496964234138463</v>
      </c>
      <c r="R31" s="362">
        <f t="shared" si="4"/>
        <v>1.8630707840903111</v>
      </c>
      <c r="S31" s="364">
        <f t="shared" si="5"/>
        <v>-2.8131590356416347</v>
      </c>
      <c r="T31" s="364">
        <f t="shared" si="6"/>
        <v>2.8887360196305578</v>
      </c>
      <c r="U31" s="191">
        <v>-4.6215188417338524</v>
      </c>
      <c r="V31" s="194">
        <v>4.1992649538107338</v>
      </c>
    </row>
    <row r="32" spans="1:22" ht="15">
      <c r="B32" s="23" t="s">
        <v>17</v>
      </c>
      <c r="C32" s="208">
        <f t="shared" si="0"/>
        <v>6397.9376860938155</v>
      </c>
      <c r="D32" s="202">
        <v>3493.1255588980666</v>
      </c>
      <c r="E32" s="202">
        <v>2904.8121271957489</v>
      </c>
      <c r="F32" s="25">
        <f t="shared" si="7"/>
        <v>7.2097562385551192E-2</v>
      </c>
      <c r="G32" s="208">
        <f t="shared" si="1"/>
        <v>2170.8624194221688</v>
      </c>
      <c r="H32" s="202">
        <v>1121.4534758454006</v>
      </c>
      <c r="I32" s="202">
        <v>1049.4089435767683</v>
      </c>
      <c r="J32" s="25">
        <f t="shared" si="8"/>
        <v>4.6296916601027263E-2</v>
      </c>
      <c r="K32" s="208">
        <f t="shared" si="2"/>
        <v>7274.6957274185988</v>
      </c>
      <c r="L32" s="202">
        <v>3603.5871441782401</v>
      </c>
      <c r="M32" s="202">
        <v>3671.1085832403587</v>
      </c>
      <c r="N32" s="25">
        <f t="shared" si="9"/>
        <v>6.0771861888965349E-2</v>
      </c>
      <c r="O32" s="195">
        <f t="shared" si="10"/>
        <v>-3.936359656184433</v>
      </c>
      <c r="P32" s="192">
        <f t="shared" si="11"/>
        <v>3.2733965823706872</v>
      </c>
      <c r="Q32" s="362">
        <f t="shared" si="3"/>
        <v>-2.3916687478042236</v>
      </c>
      <c r="R32" s="362">
        <f t="shared" si="4"/>
        <v>2.2380229122985029</v>
      </c>
      <c r="S32" s="364">
        <f t="shared" si="5"/>
        <v>-3.0103898284768715</v>
      </c>
      <c r="T32" s="364">
        <f t="shared" si="6"/>
        <v>3.0667963604196635</v>
      </c>
      <c r="U32" s="191">
        <v>-3.2185819331159875</v>
      </c>
      <c r="V32" s="194">
        <v>2.9864020420282671</v>
      </c>
    </row>
    <row r="33" spans="2:22" ht="15">
      <c r="B33" s="23" t="s">
        <v>18</v>
      </c>
      <c r="C33" s="208">
        <f t="shared" si="0"/>
        <v>5077.2203652301214</v>
      </c>
      <c r="D33" s="202">
        <v>2576.6528215077415</v>
      </c>
      <c r="E33" s="202">
        <v>2500.5675437223799</v>
      </c>
      <c r="F33" s="25">
        <f t="shared" si="7"/>
        <v>5.721456350270588E-2</v>
      </c>
      <c r="G33" s="208">
        <f t="shared" si="1"/>
        <v>2423.1702988829452</v>
      </c>
      <c r="H33" s="202">
        <v>1233.1034872965834</v>
      </c>
      <c r="I33" s="202">
        <v>1190.0668115863618</v>
      </c>
      <c r="J33" s="25">
        <f t="shared" si="8"/>
        <v>5.1677762825398696E-2</v>
      </c>
      <c r="K33" s="208">
        <f t="shared" si="2"/>
        <v>7393.5017001719689</v>
      </c>
      <c r="L33" s="202">
        <v>3633.1083883097835</v>
      </c>
      <c r="M33" s="202">
        <v>3760.3933118621853</v>
      </c>
      <c r="N33" s="25">
        <f t="shared" si="9"/>
        <v>6.1764351532283254E-2</v>
      </c>
      <c r="O33" s="195">
        <f t="shared" si="10"/>
        <v>-2.9035979507637375</v>
      </c>
      <c r="P33" s="192">
        <f t="shared" si="11"/>
        <v>2.8178583995068505</v>
      </c>
      <c r="Q33" s="362">
        <f t="shared" si="3"/>
        <v>-2.629779243541444</v>
      </c>
      <c r="R33" s="362">
        <f t="shared" si="4"/>
        <v>2.5379970389984257</v>
      </c>
      <c r="S33" s="364">
        <f t="shared" si="5"/>
        <v>-3.0350514918422644</v>
      </c>
      <c r="T33" s="364">
        <f t="shared" si="6"/>
        <v>3.1413836613860608</v>
      </c>
      <c r="U33" s="191">
        <v>-2.9149410371136382</v>
      </c>
      <c r="V33" s="194">
        <v>2.9181380019076615</v>
      </c>
    </row>
    <row r="34" spans="2:22" ht="15">
      <c r="B34" s="23" t="s">
        <v>19</v>
      </c>
      <c r="C34" s="208">
        <f t="shared" si="0"/>
        <v>4506.4506468132631</v>
      </c>
      <c r="D34" s="202">
        <v>2246.6801082122461</v>
      </c>
      <c r="E34" s="202">
        <v>2259.7705386010171</v>
      </c>
      <c r="F34" s="25">
        <f t="shared" si="7"/>
        <v>5.0782630683043291E-2</v>
      </c>
      <c r="G34" s="208">
        <f t="shared" si="1"/>
        <v>2398.6705477464361</v>
      </c>
      <c r="H34" s="202">
        <v>1252.0648581325925</v>
      </c>
      <c r="I34" s="202">
        <v>1146.6056896138437</v>
      </c>
      <c r="J34" s="25">
        <f t="shared" si="8"/>
        <v>5.1155268665950861E-2</v>
      </c>
      <c r="K34" s="208">
        <f t="shared" si="2"/>
        <v>7519.6602181432636</v>
      </c>
      <c r="L34" s="202">
        <v>3760.5900043405841</v>
      </c>
      <c r="M34" s="202">
        <v>3759.0702138026795</v>
      </c>
      <c r="N34" s="25">
        <f t="shared" si="9"/>
        <v>6.2818263382007952E-2</v>
      </c>
      <c r="O34" s="195">
        <f t="shared" si="10"/>
        <v>-2.5317558127250903</v>
      </c>
      <c r="P34" s="192">
        <f t="shared" si="11"/>
        <v>2.5465072555792387</v>
      </c>
      <c r="Q34" s="362">
        <f t="shared" si="3"/>
        <v>-2.6702172278366225</v>
      </c>
      <c r="R34" s="362">
        <f t="shared" si="4"/>
        <v>2.4453096387584634</v>
      </c>
      <c r="S34" s="364">
        <f t="shared" si="5"/>
        <v>-3.1415479757241411</v>
      </c>
      <c r="T34" s="364">
        <f t="shared" si="6"/>
        <v>3.1402783624766539</v>
      </c>
      <c r="U34" s="191">
        <v>-2.8430630233557572</v>
      </c>
      <c r="V34" s="194">
        <v>2.8062922991432986</v>
      </c>
    </row>
    <row r="35" spans="2:22" ht="15">
      <c r="B35" s="23" t="s">
        <v>20</v>
      </c>
      <c r="C35" s="208">
        <f t="shared" si="0"/>
        <v>4432.1437967895554</v>
      </c>
      <c r="D35" s="202">
        <v>2198.2554692162266</v>
      </c>
      <c r="E35" s="202">
        <v>2233.8883275733288</v>
      </c>
      <c r="F35" s="25">
        <f t="shared" si="7"/>
        <v>4.9945276051268354E-2</v>
      </c>
      <c r="G35" s="208">
        <f t="shared" si="1"/>
        <v>2428.195182087813</v>
      </c>
      <c r="H35" s="202">
        <v>1164.3947142094012</v>
      </c>
      <c r="I35" s="202">
        <v>1263.8004678784118</v>
      </c>
      <c r="J35" s="25">
        <f t="shared" si="8"/>
        <v>5.1784926041540044E-2</v>
      </c>
      <c r="K35" s="208">
        <f t="shared" si="2"/>
        <v>7106.7801094249608</v>
      </c>
      <c r="L35" s="202">
        <v>3550.1323283188849</v>
      </c>
      <c r="M35" s="202">
        <v>3556.6477811060759</v>
      </c>
      <c r="N35" s="25">
        <f t="shared" si="9"/>
        <v>5.9369116656989761E-2</v>
      </c>
      <c r="O35" s="195">
        <f t="shared" si="10"/>
        <v>-2.4771866905749675</v>
      </c>
      <c r="P35" s="192">
        <f t="shared" si="11"/>
        <v>2.5173409145518684</v>
      </c>
      <c r="Q35" s="362">
        <f t="shared" si="3"/>
        <v>-2.4832474178063575</v>
      </c>
      <c r="R35" s="362">
        <f t="shared" si="4"/>
        <v>2.695245186347647</v>
      </c>
      <c r="S35" s="364">
        <f t="shared" si="5"/>
        <v>-2.9657343705934456</v>
      </c>
      <c r="T35" s="364">
        <f t="shared" si="6"/>
        <v>2.9711772951055302</v>
      </c>
      <c r="U35" s="191">
        <v>-2.7073384031740702</v>
      </c>
      <c r="V35" s="194">
        <v>2.7627769700815858</v>
      </c>
    </row>
    <row r="36" spans="2:22" ht="15">
      <c r="B36" s="23" t="s">
        <v>21</v>
      </c>
      <c r="C36" s="208">
        <f t="shared" si="0"/>
        <v>4797.2679119126551</v>
      </c>
      <c r="D36" s="202">
        <v>2339.9658643875509</v>
      </c>
      <c r="E36" s="202">
        <v>2457.3020475251042</v>
      </c>
      <c r="F36" s="25">
        <f t="shared" si="7"/>
        <v>5.4059814197798664E-2</v>
      </c>
      <c r="G36" s="208">
        <f t="shared" si="1"/>
        <v>2784.342393038205</v>
      </c>
      <c r="H36" s="202">
        <v>1374.728518053781</v>
      </c>
      <c r="I36" s="202">
        <v>1409.613874984424</v>
      </c>
      <c r="J36" s="25">
        <f t="shared" si="8"/>
        <v>5.9380302687954883E-2</v>
      </c>
      <c r="K36" s="208">
        <f t="shared" si="2"/>
        <v>7717.0215163131961</v>
      </c>
      <c r="L36" s="202">
        <v>3827.8237422907864</v>
      </c>
      <c r="M36" s="202">
        <v>3889.1977740224097</v>
      </c>
      <c r="N36" s="25">
        <f t="shared" si="9"/>
        <v>6.4466993996183899E-2</v>
      </c>
      <c r="O36" s="195">
        <f t="shared" si="10"/>
        <v>-2.6368783687035724</v>
      </c>
      <c r="P36" s="192">
        <f t="shared" si="11"/>
        <v>2.7691030510762942</v>
      </c>
      <c r="Q36" s="362">
        <f t="shared" si="3"/>
        <v>-2.9318159907310317</v>
      </c>
      <c r="R36" s="362">
        <f t="shared" si="4"/>
        <v>3.0062142780644567</v>
      </c>
      <c r="S36" s="364">
        <f t="shared" si="5"/>
        <v>-3.1977141659001589</v>
      </c>
      <c r="T36" s="364">
        <f t="shared" si="6"/>
        <v>3.2489852337182308</v>
      </c>
      <c r="U36" s="191">
        <v>-2.9539695399111432</v>
      </c>
      <c r="V36" s="194">
        <v>3.0376226120711762</v>
      </c>
    </row>
    <row r="37" spans="2:22" ht="15">
      <c r="B37" s="23" t="s">
        <v>22</v>
      </c>
      <c r="C37" s="208">
        <f t="shared" si="0"/>
        <v>5235.0308143918783</v>
      </c>
      <c r="D37" s="202">
        <v>2513.8164163534793</v>
      </c>
      <c r="E37" s="202">
        <v>2721.2143980383989</v>
      </c>
      <c r="F37" s="25">
        <f t="shared" si="7"/>
        <v>5.8992909785799824E-2</v>
      </c>
      <c r="G37" s="208">
        <f t="shared" si="1"/>
        <v>3382.1127667158344</v>
      </c>
      <c r="H37" s="202">
        <v>1585.6603337886963</v>
      </c>
      <c r="I37" s="202">
        <v>1796.452432927138</v>
      </c>
      <c r="J37" s="25">
        <f t="shared" si="8"/>
        <v>7.2128657852758238E-2</v>
      </c>
      <c r="K37" s="208">
        <f t="shared" si="2"/>
        <v>7870.5091903860257</v>
      </c>
      <c r="L37" s="202">
        <v>3891.7860405982769</v>
      </c>
      <c r="M37" s="202">
        <v>3978.7231497877488</v>
      </c>
      <c r="N37" s="25">
        <f t="shared" si="9"/>
        <v>6.5749210061284188E-2</v>
      </c>
      <c r="O37" s="195">
        <f t="shared" si="10"/>
        <v>-2.8327883889491532</v>
      </c>
      <c r="P37" s="192">
        <f t="shared" si="11"/>
        <v>3.0665025896308293</v>
      </c>
      <c r="Q37" s="362">
        <f t="shared" si="3"/>
        <v>-3.3816599142433268</v>
      </c>
      <c r="R37" s="362">
        <f t="shared" si="4"/>
        <v>3.831205871032497</v>
      </c>
      <c r="S37" s="364">
        <f t="shared" si="5"/>
        <v>-3.2511474379501908</v>
      </c>
      <c r="T37" s="364">
        <f t="shared" si="6"/>
        <v>3.3237735681782281</v>
      </c>
      <c r="U37" s="359">
        <v>-3.1297169564456313</v>
      </c>
      <c r="V37" s="360">
        <v>3.3275461573044374</v>
      </c>
    </row>
    <row r="38" spans="2:22" ht="15">
      <c r="B38" s="23" t="s">
        <v>23</v>
      </c>
      <c r="C38" s="208">
        <f t="shared" si="0"/>
        <v>5590.7055198497592</v>
      </c>
      <c r="D38" s="202">
        <v>2716.6229792256686</v>
      </c>
      <c r="E38" s="202">
        <v>2874.0825406240906</v>
      </c>
      <c r="F38" s="25">
        <f t="shared" si="7"/>
        <v>6.3000963712528252E-2</v>
      </c>
      <c r="G38" s="208">
        <f t="shared" si="1"/>
        <v>4175.2983134783635</v>
      </c>
      <c r="H38" s="202">
        <v>1926.2362912181961</v>
      </c>
      <c r="I38" s="202">
        <v>2249.0620222601674</v>
      </c>
      <c r="J38" s="25">
        <f t="shared" si="8"/>
        <v>8.9044536435878924E-2</v>
      </c>
      <c r="K38" s="208">
        <f t="shared" si="2"/>
        <v>8358.9782239424749</v>
      </c>
      <c r="L38" s="202">
        <v>4111.7126823311391</v>
      </c>
      <c r="M38" s="202">
        <v>4247.2655416113357</v>
      </c>
      <c r="N38" s="25">
        <f t="shared" si="9"/>
        <v>6.9829816832567337E-2</v>
      </c>
      <c r="O38" s="195">
        <f t="shared" si="10"/>
        <v>-3.0613285769953436</v>
      </c>
      <c r="P38" s="192">
        <f t="shared" si="11"/>
        <v>3.2387677942574822</v>
      </c>
      <c r="Q38" s="362">
        <f t="shared" si="3"/>
        <v>-4.1079895312821408</v>
      </c>
      <c r="R38" s="362">
        <f t="shared" si="4"/>
        <v>4.7964641123057516</v>
      </c>
      <c r="S38" s="364">
        <f t="shared" si="5"/>
        <v>-3.4348712938733872</v>
      </c>
      <c r="T38" s="364">
        <f t="shared" si="6"/>
        <v>3.5481103893833463</v>
      </c>
      <c r="U38" s="359">
        <v>-3.4286611521236825</v>
      </c>
      <c r="V38" s="360">
        <v>3.6698494544404778</v>
      </c>
    </row>
    <row r="39" spans="2:22" ht="15">
      <c r="B39" s="23" t="s">
        <v>24</v>
      </c>
      <c r="C39" s="208">
        <f t="shared" si="0"/>
        <v>5169.2970245603474</v>
      </c>
      <c r="D39" s="202">
        <v>2537.6117235775569</v>
      </c>
      <c r="E39" s="202">
        <v>2631.6853009827905</v>
      </c>
      <c r="F39" s="25">
        <f t="shared" si="7"/>
        <v>5.8252163900837789E-2</v>
      </c>
      <c r="G39" s="208">
        <f t="shared" si="1"/>
        <v>4586.5333612259328</v>
      </c>
      <c r="H39" s="202">
        <v>2138.7880797010062</v>
      </c>
      <c r="I39" s="202">
        <v>2447.7452815249267</v>
      </c>
      <c r="J39" s="25">
        <f t="shared" si="8"/>
        <v>9.7814744321303729E-2</v>
      </c>
      <c r="K39" s="208">
        <f t="shared" si="2"/>
        <v>7781.5025586837119</v>
      </c>
      <c r="L39" s="202">
        <v>3791.2448173241573</v>
      </c>
      <c r="M39" s="202">
        <v>3990.2577413595545</v>
      </c>
      <c r="N39" s="25">
        <f t="shared" si="9"/>
        <v>6.5005660237113821E-2</v>
      </c>
      <c r="O39" s="195">
        <f t="shared" si="10"/>
        <v>-2.8596030240901014</v>
      </c>
      <c r="P39" s="192">
        <f t="shared" si="11"/>
        <v>2.9656133659936779</v>
      </c>
      <c r="Q39" s="362">
        <f t="shared" si="3"/>
        <v>-4.5612882911089905</v>
      </c>
      <c r="R39" s="362">
        <f t="shared" si="4"/>
        <v>5.2201861410213821</v>
      </c>
      <c r="S39" s="364">
        <f t="shared" si="5"/>
        <v>-3.1671566077642175</v>
      </c>
      <c r="T39" s="364">
        <f t="shared" si="6"/>
        <v>3.3334094159471648</v>
      </c>
      <c r="U39" s="359">
        <v>-3.3162882568401204</v>
      </c>
      <c r="V39" s="360">
        <v>3.552074068916236</v>
      </c>
    </row>
    <row r="40" spans="2:22" ht="15">
      <c r="B40" s="23" t="s">
        <v>25</v>
      </c>
      <c r="C40" s="208">
        <f t="shared" si="0"/>
        <v>4239.1567481949605</v>
      </c>
      <c r="D40" s="202">
        <v>2038.1779527947283</v>
      </c>
      <c r="E40" s="202">
        <v>2200.9787954002322</v>
      </c>
      <c r="F40" s="25">
        <f t="shared" si="7"/>
        <v>4.7770529053357665E-2</v>
      </c>
      <c r="G40" s="208">
        <f t="shared" si="1"/>
        <v>4178.0795845086977</v>
      </c>
      <c r="H40" s="202">
        <v>1962.0509774924078</v>
      </c>
      <c r="I40" s="202">
        <v>2216.0286070162902</v>
      </c>
      <c r="J40" s="25">
        <f t="shared" si="8"/>
        <v>8.9103851237122986E-2</v>
      </c>
      <c r="K40" s="208">
        <f t="shared" si="2"/>
        <v>6758.5576760807708</v>
      </c>
      <c r="L40" s="202">
        <v>3262.4189392439789</v>
      </c>
      <c r="M40" s="202">
        <v>3496.1387368367918</v>
      </c>
      <c r="N40" s="25">
        <f t="shared" si="9"/>
        <v>5.6460111742038924E-2</v>
      </c>
      <c r="O40" s="195">
        <f t="shared" si="10"/>
        <v>-2.2967973324258821</v>
      </c>
      <c r="P40" s="192">
        <f t="shared" si="11"/>
        <v>2.4802555729098845</v>
      </c>
      <c r="Q40" s="362">
        <f t="shared" si="3"/>
        <v>-4.1843697536626303</v>
      </c>
      <c r="R40" s="362">
        <f t="shared" si="4"/>
        <v>4.7260153700496685</v>
      </c>
      <c r="S40" s="364">
        <f t="shared" si="5"/>
        <v>-2.7253823476412666</v>
      </c>
      <c r="T40" s="364">
        <f t="shared" si="6"/>
        <v>2.9206288265626257</v>
      </c>
      <c r="U40" s="359">
        <v>-2.8443604948522978</v>
      </c>
      <c r="V40" s="360">
        <v>3.099123167310911</v>
      </c>
    </row>
    <row r="41" spans="2:22" ht="15">
      <c r="B41" s="23" t="s">
        <v>26</v>
      </c>
      <c r="C41" s="208">
        <f t="shared" si="0"/>
        <v>3078.1748487665859</v>
      </c>
      <c r="D41" s="202">
        <v>1488.4270799336953</v>
      </c>
      <c r="E41" s="202">
        <v>1589.7477688328906</v>
      </c>
      <c r="F41" s="25">
        <f t="shared" si="7"/>
        <v>3.4687568726240535E-2</v>
      </c>
      <c r="G41" s="208">
        <f t="shared" si="1"/>
        <v>3150.0330035040997</v>
      </c>
      <c r="H41" s="202">
        <v>1536.2582376925013</v>
      </c>
      <c r="I41" s="202">
        <v>1613.7747658115984</v>
      </c>
      <c r="J41" s="25">
        <f t="shared" si="8"/>
        <v>6.7179206728600963E-2</v>
      </c>
      <c r="K41" s="208">
        <f t="shared" si="2"/>
        <v>5171.2557026630575</v>
      </c>
      <c r="L41" s="202">
        <v>2431.5221723187933</v>
      </c>
      <c r="M41" s="202">
        <v>2739.7335303442642</v>
      </c>
      <c r="N41" s="25">
        <f t="shared" si="9"/>
        <v>4.3199997516085845E-2</v>
      </c>
      <c r="O41" s="195">
        <f t="shared" si="10"/>
        <v>-1.6772899255507041</v>
      </c>
      <c r="P41" s="192">
        <f t="shared" si="11"/>
        <v>1.7914669470733491</v>
      </c>
      <c r="Q41" s="362">
        <f t="shared" si="3"/>
        <v>-3.2763024902804458</v>
      </c>
      <c r="R41" s="362">
        <f t="shared" si="4"/>
        <v>3.4416181825796506</v>
      </c>
      <c r="S41" s="364">
        <f t="shared" si="5"/>
        <v>-2.0312619960058416</v>
      </c>
      <c r="T41" s="364">
        <f t="shared" si="6"/>
        <v>2.2887377556027428</v>
      </c>
      <c r="U41" s="191">
        <v>-2.1368819354749604</v>
      </c>
      <c r="V41" s="194">
        <v>2.3276307850426901</v>
      </c>
    </row>
    <row r="42" spans="2:22" ht="15">
      <c r="B42" s="23" t="s">
        <v>27</v>
      </c>
      <c r="C42" s="208">
        <f t="shared" si="0"/>
        <v>2286.9719611372202</v>
      </c>
      <c r="D42" s="202">
        <v>1051.5073042707772</v>
      </c>
      <c r="E42" s="202">
        <v>1235.464656866443</v>
      </c>
      <c r="F42" s="25">
        <f t="shared" si="7"/>
        <v>2.5771601996137247E-2</v>
      </c>
      <c r="G42" s="208">
        <f t="shared" si="1"/>
        <v>2057.6918850593493</v>
      </c>
      <c r="H42" s="202">
        <v>944.3472787465081</v>
      </c>
      <c r="I42" s="202">
        <v>1113.3446063128413</v>
      </c>
      <c r="J42" s="25">
        <f t="shared" si="8"/>
        <v>4.3883384198322647E-2</v>
      </c>
      <c r="K42" s="208">
        <f t="shared" si="2"/>
        <v>3664.1277384180962</v>
      </c>
      <c r="L42" s="202">
        <v>1657.683686325546</v>
      </c>
      <c r="M42" s="202">
        <v>2006.4440520925502</v>
      </c>
      <c r="N42" s="25">
        <f t="shared" si="9"/>
        <v>3.0609646534548226E-2</v>
      </c>
      <c r="O42" s="195">
        <f t="shared" si="10"/>
        <v>-1.1849304758516757</v>
      </c>
      <c r="P42" s="192">
        <f t="shared" si="11"/>
        <v>1.3922297237620493</v>
      </c>
      <c r="Q42" s="362">
        <f t="shared" si="3"/>
        <v>-2.0139630598134102</v>
      </c>
      <c r="R42" s="362">
        <f t="shared" si="4"/>
        <v>2.3743753600188553</v>
      </c>
      <c r="S42" s="364">
        <f t="shared" si="5"/>
        <v>-1.3848073901052969</v>
      </c>
      <c r="T42" s="364">
        <f t="shared" si="6"/>
        <v>1.6761572633495259</v>
      </c>
      <c r="U42" s="191">
        <v>-1.4308803216726385</v>
      </c>
      <c r="V42" s="194">
        <v>1.7057016528371882</v>
      </c>
    </row>
    <row r="43" spans="2:22" ht="15">
      <c r="B43" s="23" t="s">
        <v>28</v>
      </c>
      <c r="C43" s="208">
        <f t="shared" si="0"/>
        <v>1607.0586676527237</v>
      </c>
      <c r="D43" s="202">
        <v>689.83904474430017</v>
      </c>
      <c r="E43" s="202">
        <v>917.2196229084235</v>
      </c>
      <c r="F43" s="25">
        <f t="shared" si="7"/>
        <v>1.8109743832011756E-2</v>
      </c>
      <c r="G43" s="208">
        <f t="shared" si="1"/>
        <v>1349.495026026713</v>
      </c>
      <c r="H43" s="202">
        <v>628.6358004784604</v>
      </c>
      <c r="I43" s="202">
        <v>720.85922554825265</v>
      </c>
      <c r="J43" s="25">
        <f t="shared" si="8"/>
        <v>2.8780017616266002E-2</v>
      </c>
      <c r="K43" s="208">
        <f t="shared" si="2"/>
        <v>2619.6137532457815</v>
      </c>
      <c r="L43" s="202">
        <v>1170.2837528362477</v>
      </c>
      <c r="M43" s="202">
        <v>1449.3300004095338</v>
      </c>
      <c r="N43" s="25">
        <f t="shared" si="9"/>
        <v>2.1883912562096663E-2</v>
      </c>
      <c r="O43" s="195">
        <f t="shared" si="10"/>
        <v>-0.77737102179885054</v>
      </c>
      <c r="P43" s="192">
        <f t="shared" si="11"/>
        <v>1.033603361402325</v>
      </c>
      <c r="Q43" s="362">
        <f t="shared" si="3"/>
        <v>-1.3406606962645773</v>
      </c>
      <c r="R43" s="362">
        <f t="shared" si="4"/>
        <v>1.537341065362023</v>
      </c>
      <c r="S43" s="364">
        <f t="shared" si="5"/>
        <v>-0.97763982526732163</v>
      </c>
      <c r="T43" s="364">
        <f t="shared" si="6"/>
        <v>1.2107514309423446</v>
      </c>
      <c r="U43" s="191">
        <v>-0.97470327141167801</v>
      </c>
      <c r="V43" s="194">
        <v>1.2091600637853057</v>
      </c>
    </row>
    <row r="44" spans="2:22" ht="15.75" thickBot="1">
      <c r="B44" s="23" t="s">
        <v>29</v>
      </c>
      <c r="C44" s="208">
        <f t="shared" si="0"/>
        <v>1815.6424660132939</v>
      </c>
      <c r="D44" s="202">
        <v>664.03078951622319</v>
      </c>
      <c r="E44" s="202">
        <v>1151.6116764970707</v>
      </c>
      <c r="F44" s="25">
        <f t="shared" si="7"/>
        <v>2.0460248659153631E-2</v>
      </c>
      <c r="G44" s="208">
        <f t="shared" si="1"/>
        <v>1173.9229233785218</v>
      </c>
      <c r="H44" s="202">
        <v>421.99364971332284</v>
      </c>
      <c r="I44" s="202">
        <v>751.92927366519893</v>
      </c>
      <c r="J44" s="25">
        <f t="shared" si="8"/>
        <v>2.5035677615238252E-2</v>
      </c>
      <c r="K44" s="208">
        <f t="shared" si="2"/>
        <v>2508.6420191114344</v>
      </c>
      <c r="L44" s="202">
        <v>910.112354821802</v>
      </c>
      <c r="M44" s="202">
        <v>1598.5296642896324</v>
      </c>
      <c r="N44" s="25">
        <f t="shared" si="9"/>
        <v>2.0956869129204577E-2</v>
      </c>
      <c r="O44" s="196">
        <f t="shared" si="10"/>
        <v>-0.7482880206403234</v>
      </c>
      <c r="P44" s="197">
        <f t="shared" si="11"/>
        <v>1.2977368452750397</v>
      </c>
      <c r="Q44" s="363">
        <f t="shared" si="3"/>
        <v>-0.89996513054664706</v>
      </c>
      <c r="R44" s="363">
        <f t="shared" si="4"/>
        <v>1.603602630977178</v>
      </c>
      <c r="S44" s="365">
        <f t="shared" si="5"/>
        <v>-0.76029602340904867</v>
      </c>
      <c r="T44" s="365">
        <f t="shared" si="6"/>
        <v>1.3353908895114088</v>
      </c>
      <c r="U44" s="198">
        <v>-0.78177170934315632</v>
      </c>
      <c r="V44" s="199">
        <v>1.3715591730283361</v>
      </c>
    </row>
    <row r="45" spans="2:22" ht="8.25" customHeight="1">
      <c r="B45" s="23"/>
      <c r="C45" s="208"/>
      <c r="D45" s="18"/>
      <c r="E45" s="18"/>
      <c r="F45" s="210"/>
      <c r="G45" s="208"/>
      <c r="H45" s="18"/>
      <c r="I45" s="18"/>
      <c r="J45" s="27"/>
      <c r="K45" s="208"/>
      <c r="L45" s="18"/>
      <c r="M45" s="18"/>
      <c r="N45" s="27"/>
    </row>
    <row r="46" spans="2:22" ht="15">
      <c r="B46" s="29" t="s">
        <v>30</v>
      </c>
      <c r="C46" s="208">
        <f t="shared" si="0"/>
        <v>15028</v>
      </c>
      <c r="D46" s="204">
        <v>7504</v>
      </c>
      <c r="E46" s="204">
        <v>7524</v>
      </c>
      <c r="F46" s="25">
        <f t="shared" si="7"/>
        <v>0.16934865900383136</v>
      </c>
      <c r="G46" s="208">
        <f t="shared" si="1"/>
        <v>7911.029565908425</v>
      </c>
      <c r="H46" s="203">
        <v>4058.7107876052987</v>
      </c>
      <c r="I46" s="203">
        <v>3852.3187783031262</v>
      </c>
      <c r="J46" s="25">
        <f t="shared" si="8"/>
        <v>0.16871464205392245</v>
      </c>
      <c r="K46" s="208">
        <f t="shared" ref="K46:K51" si="12">L46+M46</f>
        <v>28156.051993347497</v>
      </c>
      <c r="L46" s="203">
        <v>14521.046950655764</v>
      </c>
      <c r="M46" s="203">
        <v>13635.005042691733</v>
      </c>
      <c r="N46" s="25">
        <f t="shared" ref="N46:N51" si="13">K46/K$26</f>
        <v>0.23521199610164564</v>
      </c>
    </row>
    <row r="47" spans="2:22" ht="15">
      <c r="B47" s="32" t="s">
        <v>31</v>
      </c>
      <c r="C47" s="208">
        <f t="shared" si="0"/>
        <v>11456.174213383254</v>
      </c>
      <c r="D47" s="202">
        <v>5733.1242158220739</v>
      </c>
      <c r="E47" s="202">
        <v>5723.0499975611801</v>
      </c>
      <c r="F47" s="25">
        <f t="shared" si="7"/>
        <v>0.12909819938453065</v>
      </c>
      <c r="G47" s="208">
        <f t="shared" si="1"/>
        <v>5566.4920486955707</v>
      </c>
      <c r="H47" s="202">
        <v>2880.2628236659125</v>
      </c>
      <c r="I47" s="202">
        <v>2686.2292250296587</v>
      </c>
      <c r="J47" s="25">
        <f t="shared" si="8"/>
        <v>0.11871384194275048</v>
      </c>
      <c r="K47" s="208">
        <f t="shared" si="12"/>
        <v>20354.368354550294</v>
      </c>
      <c r="L47" s="202">
        <v>10413.048401814929</v>
      </c>
      <c r="M47" s="202">
        <v>9941.3199527353627</v>
      </c>
      <c r="N47" s="25">
        <f t="shared" si="13"/>
        <v>0.17003774574621183</v>
      </c>
    </row>
    <row r="48" spans="2:22" ht="15">
      <c r="B48" s="23" t="s">
        <v>32</v>
      </c>
      <c r="C48" s="208">
        <f t="shared" si="0"/>
        <v>19478.208860691324</v>
      </c>
      <c r="D48" s="202">
        <v>10262.903001788369</v>
      </c>
      <c r="E48" s="202">
        <v>9215.3058589029552</v>
      </c>
      <c r="F48" s="25">
        <f t="shared" si="7"/>
        <v>0.21949750800869189</v>
      </c>
      <c r="G48" s="208">
        <f t="shared" si="1"/>
        <v>2720.5627290165039</v>
      </c>
      <c r="H48" s="202">
        <v>1463.332381681887</v>
      </c>
      <c r="I48" s="202">
        <v>1257.2303473346171</v>
      </c>
      <c r="J48" s="25">
        <f t="shared" si="8"/>
        <v>5.8020105118714083E-2</v>
      </c>
      <c r="K48" s="208">
        <f t="shared" si="12"/>
        <v>9804.1018726491602</v>
      </c>
      <c r="L48" s="202">
        <v>4889.7522752806044</v>
      </c>
      <c r="M48" s="202">
        <v>4914.3495973685549</v>
      </c>
      <c r="N48" s="25">
        <f t="shared" si="13"/>
        <v>8.1902191826984314E-2</v>
      </c>
    </row>
    <row r="49" spans="1:15" ht="15">
      <c r="B49" s="23" t="s">
        <v>33</v>
      </c>
      <c r="C49" s="208">
        <f t="shared" si="0"/>
        <v>20413.752494926754</v>
      </c>
      <c r="D49" s="208">
        <f>SUM(D32:D35)</f>
        <v>10514.713957834281</v>
      </c>
      <c r="E49" s="208">
        <f>SUM(E32:E35)</f>
        <v>9899.0385370924741</v>
      </c>
      <c r="F49" s="25">
        <f t="shared" si="7"/>
        <v>0.2300400326225687</v>
      </c>
      <c r="G49" s="208">
        <f t="shared" si="1"/>
        <v>9420.8984481393636</v>
      </c>
      <c r="H49" s="208">
        <f>SUM(H32:H35)</f>
        <v>4771.0165354839773</v>
      </c>
      <c r="I49" s="208">
        <f>SUM(I32:I35)</f>
        <v>4649.8819126553853</v>
      </c>
      <c r="J49" s="25">
        <f t="shared" si="8"/>
        <v>0.20091487413391687</v>
      </c>
      <c r="K49" s="208">
        <f t="shared" si="12"/>
        <v>29294.637755158794</v>
      </c>
      <c r="L49" s="208">
        <f>SUM(L32:L35)</f>
        <v>14547.417865147492</v>
      </c>
      <c r="M49" s="208">
        <f>SUM(M32:M35)</f>
        <v>14747.2198900113</v>
      </c>
      <c r="N49" s="25">
        <f t="shared" si="13"/>
        <v>0.24472359346024633</v>
      </c>
    </row>
    <row r="50" spans="1:15" ht="15">
      <c r="B50" s="23" t="s">
        <v>34</v>
      </c>
      <c r="C50" s="208">
        <f t="shared" si="0"/>
        <v>20792.301270714641</v>
      </c>
      <c r="D50" s="208">
        <f>SUM(D36:D39)</f>
        <v>10108.016983544256</v>
      </c>
      <c r="E50" s="208">
        <f>SUM(E36:E39)</f>
        <v>10684.284287170383</v>
      </c>
      <c r="F50" s="25">
        <f t="shared" si="7"/>
        <v>0.23430585159696454</v>
      </c>
      <c r="G50" s="208">
        <f t="shared" si="1"/>
        <v>14928.286834458335</v>
      </c>
      <c r="H50" s="208">
        <f>SUM(H36:H39)</f>
        <v>7025.4132227616792</v>
      </c>
      <c r="I50" s="208">
        <f>SUM(I36:I39)</f>
        <v>7902.8736116966556</v>
      </c>
      <c r="J50" s="25">
        <f t="shared" si="8"/>
        <v>0.31836824129789576</v>
      </c>
      <c r="K50" s="208">
        <f t="shared" si="12"/>
        <v>31728.011489325407</v>
      </c>
      <c r="L50" s="208">
        <f>SUM(L36:L39)</f>
        <v>15622.56728254436</v>
      </c>
      <c r="M50" s="208">
        <f>SUM(M36:M39)</f>
        <v>16105.444206781049</v>
      </c>
      <c r="N50" s="25">
        <f t="shared" si="13"/>
        <v>0.26505168112714922</v>
      </c>
    </row>
    <row r="51" spans="1:15" ht="15">
      <c r="B51" s="14" t="s">
        <v>35</v>
      </c>
      <c r="C51" s="208">
        <f t="shared" si="0"/>
        <v>13027.004691764785</v>
      </c>
      <c r="D51" s="212">
        <f>SUM(D40:D44)</f>
        <v>5931.9821712597241</v>
      </c>
      <c r="E51" s="212">
        <f>SUM(E40:E44)</f>
        <v>7095.022520505061</v>
      </c>
      <c r="F51" s="34">
        <f t="shared" si="7"/>
        <v>0.14679969226690084</v>
      </c>
      <c r="G51" s="211">
        <f t="shared" si="1"/>
        <v>11909.222422477382</v>
      </c>
      <c r="H51" s="212">
        <f>SUM(H40:H44)</f>
        <v>5493.2859441232013</v>
      </c>
      <c r="I51" s="212">
        <f>SUM(I40:I44)</f>
        <v>6415.9364783541814</v>
      </c>
      <c r="J51" s="34">
        <f t="shared" si="8"/>
        <v>0.25398213739555087</v>
      </c>
      <c r="K51" s="211">
        <f t="shared" si="12"/>
        <v>20722.196889519138</v>
      </c>
      <c r="L51" s="212">
        <f>SUM(L40:L44)</f>
        <v>9432.0209055463674</v>
      </c>
      <c r="M51" s="212">
        <f>SUM(M40:M44)</f>
        <v>11290.175983972773</v>
      </c>
      <c r="N51" s="34">
        <f t="shared" si="13"/>
        <v>0.1731105374839742</v>
      </c>
    </row>
    <row r="52" spans="1:15">
      <c r="A52" s="1"/>
      <c r="B52" s="154"/>
      <c r="C52" s="18"/>
      <c r="D52" s="18"/>
      <c r="E52" s="18"/>
      <c r="F52" s="18"/>
      <c r="G52" s="1"/>
      <c r="H52" s="1"/>
      <c r="I52" s="1"/>
      <c r="K52" s="18"/>
      <c r="L52" s="37"/>
    </row>
    <row r="53" spans="1:15">
      <c r="A53" s="1"/>
      <c r="B53" s="454" t="s">
        <v>36</v>
      </c>
      <c r="C53" s="455"/>
      <c r="D53" s="153" t="s">
        <v>337</v>
      </c>
      <c r="E53" s="39" t="s">
        <v>338</v>
      </c>
      <c r="F53" s="40" t="s">
        <v>339</v>
      </c>
      <c r="H53" s="456" t="s">
        <v>36</v>
      </c>
      <c r="I53" s="457"/>
      <c r="J53" s="153" t="s">
        <v>337</v>
      </c>
      <c r="K53" s="39" t="s">
        <v>338</v>
      </c>
      <c r="L53" s="40" t="s">
        <v>339</v>
      </c>
    </row>
    <row r="54" spans="1:15">
      <c r="A54" s="1"/>
      <c r="B54" s="41" t="s">
        <v>38</v>
      </c>
      <c r="D54" s="205">
        <v>33.4</v>
      </c>
      <c r="E54" s="206">
        <v>50.9</v>
      </c>
      <c r="F54" s="207">
        <v>39.799999999999997</v>
      </c>
      <c r="H54" s="44" t="s">
        <v>39</v>
      </c>
      <c r="J54" s="213">
        <f>(C27/SUM(E30:E35))*100</f>
        <v>17.293319077872997</v>
      </c>
      <c r="K54" s="213">
        <f>(G27/SUM(I30:I35))*100</f>
        <v>35.852761968946353</v>
      </c>
      <c r="L54" s="213">
        <f>(K27/SUM(M30:M35))*100</f>
        <v>35.468920041137054</v>
      </c>
    </row>
    <row r="55" spans="1:15">
      <c r="B55" s="41" t="s">
        <v>40</v>
      </c>
      <c r="D55" s="206">
        <v>31.7</v>
      </c>
      <c r="E55" s="206">
        <v>49</v>
      </c>
      <c r="F55" s="207">
        <v>38.799999999999997</v>
      </c>
      <c r="H55" s="41" t="s">
        <v>41</v>
      </c>
      <c r="J55" s="213">
        <f>(D26/E26) *100</f>
        <v>99.783457172986289</v>
      </c>
      <c r="K55" s="213">
        <f>(H26/I26) *100</f>
        <v>94.740137994560286</v>
      </c>
      <c r="L55" s="213">
        <f>(L26/M26) *100</f>
        <v>97.232940002621817</v>
      </c>
    </row>
    <row r="56" spans="1:15">
      <c r="B56" s="44" t="s">
        <v>42</v>
      </c>
      <c r="D56" s="206">
        <v>35.1</v>
      </c>
      <c r="E56" s="206">
        <v>52.4</v>
      </c>
      <c r="F56" s="207">
        <v>40.9</v>
      </c>
      <c r="H56" s="45" t="s">
        <v>43</v>
      </c>
      <c r="J56" s="213">
        <f>(D46/E46)*100</f>
        <v>99.734183944710267</v>
      </c>
      <c r="K56" s="213">
        <f>(H46/I46)*100</f>
        <v>105.35760463190651</v>
      </c>
      <c r="L56" s="213">
        <f>(L46/M46)*100</f>
        <v>106.4982880841613</v>
      </c>
    </row>
    <row r="57" spans="1:15">
      <c r="B57" s="44" t="s">
        <v>44</v>
      </c>
      <c r="D57" s="213">
        <f>((SUM(C27:C30) + SUM(C40:C44)) /SUM(C31:C39))*100</f>
        <v>61.282225900057306</v>
      </c>
      <c r="E57" s="213">
        <f>((SUM(G27:G30)+SUM(G40:G44))/SUM(G31:G39))*100</f>
        <v>78.759513104267299</v>
      </c>
      <c r="F57" s="213">
        <f>((SUM(K27:K30)+SUM(K40:K44))/SUM(K31:K39))*100</f>
        <v>76.430873083223332</v>
      </c>
      <c r="H57" s="45" t="s">
        <v>45</v>
      </c>
      <c r="J57" s="213">
        <f>(SUM(D48:D50)/SUM(E48:E50))*100</f>
        <v>103.64783652146777</v>
      </c>
      <c r="K57" s="213">
        <f>(SUM(H48:H50)/SUM(I48:I50))*100</f>
        <v>96.015754564331672</v>
      </c>
      <c r="L57" s="213">
        <f>(SUM(L48:L50)/SUM(M48:M50))*100</f>
        <v>98.022545921120852</v>
      </c>
    </row>
    <row r="58" spans="1:15" ht="15">
      <c r="B58" s="41" t="s">
        <v>46</v>
      </c>
      <c r="D58" s="213">
        <f>(SUM(C27:C30) /SUM(C31:C39))*100</f>
        <v>37.606044769808108</v>
      </c>
      <c r="E58" s="213">
        <f>(SUM(G27:G30) /SUM(G31:G39))*100</f>
        <v>33.357789886257514</v>
      </c>
      <c r="F58" s="213">
        <f>(SUM(K27:K30) /SUM(K31:K39))*100</f>
        <v>45.88882981501969</v>
      </c>
      <c r="H58" s="45" t="s">
        <v>47</v>
      </c>
      <c r="I58" s="1"/>
      <c r="J58" s="213">
        <f>(SUM(D40:D43)/SUM(E40:E43))*100</f>
        <v>88.635154459404873</v>
      </c>
      <c r="K58" s="213">
        <f>(SUM(H40:H43)/SUM(I40:I43))*100</f>
        <v>89.535413906457933</v>
      </c>
      <c r="L58" s="213">
        <f>(SUM(L40:L43)/SUM(M40:M43))*100</f>
        <v>87.930453398996718</v>
      </c>
      <c r="O58" s="46"/>
    </row>
    <row r="59" spans="1:15">
      <c r="B59" s="47" t="s">
        <v>48</v>
      </c>
      <c r="C59" s="6"/>
      <c r="D59" s="214">
        <f>(C51 / (SUM(C31:C39)))*100</f>
        <v>23.676181130249198</v>
      </c>
      <c r="E59" s="214">
        <f>(G51 / (SUM(G31:G39)))*100</f>
        <v>45.401723218009785</v>
      </c>
      <c r="F59" s="214">
        <f>(K51 / (SUM(K31:K39)))*100</f>
        <v>30.542043268203638</v>
      </c>
      <c r="H59" s="48" t="s">
        <v>49</v>
      </c>
      <c r="I59" s="6"/>
      <c r="J59" s="214">
        <f>(D44/E44 )*100</f>
        <v>57.660998326801206</v>
      </c>
      <c r="K59" s="214">
        <f>(H44/I44 )*100</f>
        <v>56.121455101270342</v>
      </c>
      <c r="L59" s="214">
        <f>(L44/M44 )*100</f>
        <v>56.934342549485628</v>
      </c>
      <c r="M59" s="9"/>
    </row>
    <row r="60" spans="1:15">
      <c r="A60" s="1"/>
      <c r="B60" s="49"/>
    </row>
    <row r="61" spans="1:15">
      <c r="B61" s="50" t="s">
        <v>50</v>
      </c>
      <c r="H61" s="50" t="s">
        <v>51</v>
      </c>
    </row>
    <row r="62" spans="1:15">
      <c r="B62" s="50" t="s">
        <v>52</v>
      </c>
      <c r="H62" s="50" t="s">
        <v>53</v>
      </c>
    </row>
    <row r="63" spans="1:15">
      <c r="B63" s="50" t="s">
        <v>54</v>
      </c>
    </row>
    <row r="65" spans="2:5">
      <c r="B65" s="51" t="s">
        <v>433</v>
      </c>
      <c r="C65" s="51"/>
      <c r="D65" s="51"/>
      <c r="E65" s="51"/>
    </row>
    <row r="66" spans="2:5">
      <c r="B66" s="51"/>
      <c r="C66" s="51"/>
      <c r="D66" s="51"/>
      <c r="E66" s="51"/>
    </row>
    <row r="67" spans="2:5">
      <c r="B67" s="51"/>
      <c r="C67" s="51"/>
      <c r="D67" s="51"/>
      <c r="E67" s="51"/>
    </row>
    <row r="68" spans="2:5">
      <c r="B68" s="51"/>
      <c r="C68" s="51"/>
      <c r="D68" s="51"/>
      <c r="E68" s="51"/>
    </row>
    <row r="69" spans="2:5">
      <c r="B69" s="51"/>
      <c r="C69" s="51"/>
      <c r="D69" s="51"/>
      <c r="E69" s="51"/>
    </row>
    <row r="70" spans="2:5">
      <c r="B70" s="51"/>
      <c r="C70" s="51"/>
      <c r="D70" s="51"/>
      <c r="E70" s="51"/>
    </row>
    <row r="71" spans="2:5">
      <c r="B71" s="51"/>
      <c r="C71" s="51"/>
      <c r="D71" s="51"/>
      <c r="E71" s="51"/>
    </row>
    <row r="72" spans="2:5">
      <c r="B72" s="51"/>
      <c r="C72" s="51"/>
      <c r="D72" s="51"/>
      <c r="E72" s="51"/>
    </row>
    <row r="73" spans="2:5">
      <c r="B73" s="51"/>
      <c r="C73" s="51"/>
      <c r="D73" s="51"/>
      <c r="E73" s="51"/>
    </row>
    <row r="74" spans="2:5">
      <c r="B74" s="51"/>
      <c r="C74" s="51"/>
      <c r="D74" s="51"/>
      <c r="E74" s="51"/>
    </row>
    <row r="75" spans="2:5">
      <c r="B75" s="51"/>
      <c r="C75" s="51"/>
      <c r="D75" s="51"/>
      <c r="E75" s="51"/>
    </row>
    <row r="76" spans="2:5">
      <c r="B76" s="51"/>
      <c r="C76" s="51"/>
      <c r="D76" s="51"/>
      <c r="E76" s="51"/>
    </row>
    <row r="77" spans="2:5">
      <c r="B77" s="51"/>
      <c r="C77" s="51"/>
      <c r="D77" s="51"/>
      <c r="E77" s="51"/>
    </row>
    <row r="78" spans="2:5">
      <c r="B78" s="51"/>
      <c r="C78" s="51"/>
      <c r="D78" s="51"/>
      <c r="E78" s="51"/>
    </row>
    <row r="79" spans="2:5">
      <c r="B79" s="51"/>
      <c r="C79" s="51"/>
      <c r="D79" s="51"/>
      <c r="E79" s="51"/>
    </row>
    <row r="80" spans="2:5">
      <c r="B80" s="51"/>
      <c r="C80" s="51"/>
      <c r="D80" s="51"/>
      <c r="E80" s="51"/>
    </row>
    <row r="81" spans="2:5">
      <c r="B81" s="51"/>
      <c r="C81" s="51"/>
      <c r="D81" s="51"/>
      <c r="E81" s="51"/>
    </row>
    <row r="82" spans="2:5">
      <c r="B82" s="51"/>
      <c r="C82" s="51"/>
      <c r="D82" s="51"/>
      <c r="E82" s="51"/>
    </row>
    <row r="83" spans="2:5">
      <c r="B83" s="51"/>
      <c r="C83" s="51"/>
      <c r="D83" s="51"/>
      <c r="E83" s="51"/>
    </row>
    <row r="84" spans="2:5">
      <c r="B84" s="51"/>
      <c r="C84" s="51"/>
      <c r="D84" s="51"/>
      <c r="E84" s="51"/>
    </row>
    <row r="85" spans="2:5">
      <c r="B85" s="51"/>
      <c r="C85" s="51"/>
      <c r="D85" s="51"/>
      <c r="E85" s="51"/>
    </row>
    <row r="86" spans="2:5">
      <c r="B86" s="51"/>
      <c r="C86" s="51"/>
      <c r="D86" s="51"/>
      <c r="E86" s="51"/>
    </row>
    <row r="87" spans="2:5">
      <c r="B87" s="51"/>
      <c r="C87" s="51"/>
      <c r="D87" s="51"/>
      <c r="E87" s="51"/>
    </row>
    <row r="88" spans="2:5">
      <c r="B88" s="51"/>
      <c r="C88" s="51"/>
      <c r="D88" s="51"/>
      <c r="E88" s="51"/>
    </row>
    <row r="89" spans="2:5">
      <c r="B89" s="51"/>
      <c r="C89" s="51"/>
      <c r="D89" s="51"/>
      <c r="E89" s="51"/>
    </row>
    <row r="90" spans="2:5">
      <c r="B90" s="51"/>
      <c r="C90" s="51"/>
      <c r="D90" s="51"/>
      <c r="E90" s="51"/>
    </row>
    <row r="91" spans="2:5">
      <c r="B91" s="51"/>
      <c r="C91" s="51"/>
      <c r="D91" s="51"/>
      <c r="E91" s="51"/>
    </row>
    <row r="92" spans="2:5">
      <c r="B92" s="51"/>
      <c r="C92" s="51"/>
      <c r="D92" s="51"/>
      <c r="E92" s="51"/>
    </row>
    <row r="93" spans="2:5">
      <c r="B93" s="51"/>
      <c r="C93" s="51"/>
      <c r="D93" s="51"/>
      <c r="E93" s="51"/>
    </row>
    <row r="94" spans="2:5">
      <c r="B94" s="51"/>
      <c r="C94" s="51"/>
      <c r="D94" s="51"/>
      <c r="E94" s="51"/>
    </row>
    <row r="95" spans="2:5">
      <c r="B95" s="51"/>
      <c r="C95" s="51"/>
      <c r="D95" s="51"/>
      <c r="E95" s="51"/>
    </row>
    <row r="96" spans="2:5">
      <c r="B96" s="51"/>
      <c r="C96" s="51"/>
      <c r="D96" s="51"/>
      <c r="E96" s="51"/>
    </row>
    <row r="97" spans="2:5">
      <c r="B97" s="51"/>
      <c r="C97" s="51"/>
      <c r="D97" s="51"/>
      <c r="E97" s="51"/>
    </row>
    <row r="98" spans="2:5">
      <c r="B98" s="51"/>
      <c r="C98" s="51"/>
      <c r="D98" s="51"/>
      <c r="E98" s="51"/>
    </row>
    <row r="99" spans="2:5">
      <c r="B99" s="51"/>
      <c r="C99" s="51"/>
      <c r="D99" s="51"/>
      <c r="E99" s="51"/>
    </row>
    <row r="100" spans="2:5">
      <c r="B100" s="51"/>
      <c r="C100" s="51"/>
      <c r="D100" s="51"/>
      <c r="E100" s="51"/>
    </row>
    <row r="101" spans="2:5">
      <c r="B101" s="51"/>
      <c r="C101" s="51"/>
      <c r="D101" s="51"/>
      <c r="E101" s="51"/>
    </row>
    <row r="102" spans="2:5">
      <c r="B102" s="51"/>
      <c r="C102" s="51"/>
      <c r="D102" s="51"/>
      <c r="E102" s="51"/>
    </row>
    <row r="103" spans="2:5">
      <c r="B103" s="51"/>
      <c r="C103" s="51"/>
      <c r="D103" s="51"/>
      <c r="E103" s="51"/>
    </row>
    <row r="104" spans="2:5">
      <c r="B104" s="51"/>
      <c r="C104" s="51"/>
      <c r="D104" s="51"/>
      <c r="E104" s="51"/>
    </row>
    <row r="105" spans="2:5">
      <c r="B105" s="51"/>
      <c r="C105" s="51"/>
      <c r="D105" s="51"/>
      <c r="E105" s="51"/>
    </row>
    <row r="106" spans="2:5">
      <c r="B106" s="51"/>
      <c r="C106" s="51"/>
      <c r="D106" s="51"/>
      <c r="E106" s="51"/>
    </row>
    <row r="107" spans="2:5">
      <c r="B107" s="51"/>
      <c r="C107" s="51"/>
      <c r="D107" s="51"/>
      <c r="E107" s="51"/>
    </row>
    <row r="108" spans="2:5">
      <c r="B108" s="51"/>
      <c r="C108" s="51"/>
      <c r="D108" s="51"/>
      <c r="E108" s="51"/>
    </row>
    <row r="109" spans="2:5">
      <c r="B109" s="51"/>
      <c r="C109" s="51"/>
      <c r="D109" s="51"/>
      <c r="E109" s="51"/>
    </row>
    <row r="110" spans="2:5">
      <c r="B110" s="51"/>
      <c r="C110" s="51"/>
      <c r="D110" s="51"/>
      <c r="E110" s="51"/>
    </row>
    <row r="111" spans="2:5">
      <c r="B111" s="51"/>
      <c r="C111" s="51"/>
      <c r="D111" s="51"/>
      <c r="E111" s="51"/>
    </row>
    <row r="112" spans="2:5">
      <c r="B112" s="51"/>
      <c r="C112" s="51"/>
      <c r="D112" s="51"/>
      <c r="E112" s="51"/>
    </row>
    <row r="113" spans="2:5">
      <c r="B113" s="51"/>
      <c r="C113" s="51"/>
      <c r="D113" s="51"/>
      <c r="E113" s="51"/>
    </row>
    <row r="114" spans="2:5">
      <c r="B114" s="51"/>
      <c r="C114" s="51"/>
      <c r="D114" s="51"/>
      <c r="E114" s="51"/>
    </row>
    <row r="115" spans="2:5">
      <c r="B115" s="51"/>
      <c r="C115" s="51"/>
      <c r="D115" s="51"/>
      <c r="E115" s="51"/>
    </row>
    <row r="116" spans="2:5">
      <c r="B116" s="51"/>
      <c r="C116" s="51"/>
      <c r="D116" s="51"/>
      <c r="E116" s="51"/>
    </row>
    <row r="117" spans="2:5">
      <c r="B117" s="51"/>
      <c r="C117" s="51"/>
      <c r="D117" s="51"/>
      <c r="E117" s="51"/>
    </row>
    <row r="118" spans="2:5">
      <c r="B118" s="51"/>
      <c r="C118" s="51"/>
      <c r="D118" s="51"/>
      <c r="E118" s="51"/>
    </row>
    <row r="119" spans="2:5">
      <c r="B119" s="51"/>
      <c r="C119" s="51"/>
      <c r="D119" s="51"/>
      <c r="E119" s="51"/>
    </row>
    <row r="120" spans="2:5">
      <c r="B120" s="51"/>
      <c r="C120" s="51"/>
      <c r="D120" s="51"/>
      <c r="E120" s="51"/>
    </row>
    <row r="121" spans="2:5">
      <c r="B121" s="51"/>
      <c r="C121" s="51"/>
      <c r="D121" s="51"/>
      <c r="E121" s="51"/>
    </row>
    <row r="122" spans="2:5">
      <c r="B122" s="51"/>
      <c r="C122" s="51"/>
      <c r="D122" s="51"/>
      <c r="E122" s="51"/>
    </row>
    <row r="123" spans="2:5">
      <c r="B123" s="51"/>
      <c r="C123" s="51"/>
      <c r="D123" s="51"/>
      <c r="E123" s="51"/>
    </row>
    <row r="124" spans="2:5">
      <c r="B124" s="51"/>
      <c r="C124" s="51"/>
      <c r="D124" s="51"/>
      <c r="E124" s="51"/>
    </row>
    <row r="125" spans="2:5">
      <c r="B125" s="51"/>
      <c r="C125" s="51"/>
      <c r="D125" s="51"/>
      <c r="E125" s="51"/>
    </row>
    <row r="126" spans="2:5">
      <c r="B126" s="51"/>
      <c r="C126" s="51"/>
      <c r="D126" s="51"/>
      <c r="E126" s="51"/>
    </row>
    <row r="127" spans="2:5">
      <c r="B127" s="51"/>
      <c r="C127" s="51"/>
      <c r="D127" s="51"/>
      <c r="E127" s="51"/>
    </row>
    <row r="128" spans="2:5">
      <c r="B128" s="51"/>
      <c r="C128" s="51"/>
      <c r="D128" s="51"/>
      <c r="E128" s="51"/>
    </row>
    <row r="129" spans="2:5">
      <c r="B129" s="51"/>
      <c r="C129" s="51"/>
      <c r="D129" s="51"/>
      <c r="E129" s="51"/>
    </row>
    <row r="130" spans="2:5">
      <c r="B130" s="51"/>
      <c r="C130" s="51"/>
      <c r="D130" s="51"/>
      <c r="E130" s="51"/>
    </row>
    <row r="131" spans="2:5">
      <c r="B131" s="51"/>
      <c r="C131" s="51"/>
      <c r="D131" s="51"/>
      <c r="E131" s="51"/>
    </row>
    <row r="132" spans="2:5">
      <c r="B132" s="51"/>
      <c r="C132" s="51"/>
      <c r="D132" s="51"/>
      <c r="E132" s="51"/>
    </row>
    <row r="133" spans="2:5">
      <c r="B133" s="51"/>
      <c r="C133" s="51"/>
      <c r="D133" s="51"/>
      <c r="E133" s="51"/>
    </row>
    <row r="134" spans="2:5">
      <c r="B134" s="51"/>
      <c r="C134" s="51"/>
      <c r="D134" s="51"/>
      <c r="E134" s="51"/>
    </row>
    <row r="135" spans="2:5">
      <c r="B135" s="51"/>
      <c r="C135" s="51"/>
      <c r="D135" s="51"/>
      <c r="E135" s="51"/>
    </row>
    <row r="136" spans="2:5">
      <c r="B136" s="51"/>
      <c r="C136" s="51"/>
      <c r="D136" s="51"/>
      <c r="E136" s="51"/>
    </row>
    <row r="137" spans="2:5">
      <c r="B137" s="51"/>
      <c r="C137" s="51"/>
      <c r="D137" s="51"/>
      <c r="E137" s="51"/>
    </row>
    <row r="138" spans="2:5">
      <c r="B138" s="51"/>
      <c r="C138" s="51"/>
      <c r="D138" s="51"/>
      <c r="E138" s="51"/>
    </row>
    <row r="139" spans="2:5">
      <c r="B139" s="51"/>
      <c r="C139" s="51"/>
      <c r="D139" s="51"/>
      <c r="E139" s="51"/>
    </row>
    <row r="140" spans="2:5">
      <c r="B140" s="51"/>
      <c r="C140" s="51"/>
      <c r="D140" s="51"/>
      <c r="E140" s="51"/>
    </row>
    <row r="141" spans="2:5">
      <c r="B141" s="51"/>
      <c r="C141" s="51"/>
      <c r="D141" s="51"/>
      <c r="E141" s="51"/>
    </row>
    <row r="142" spans="2:5">
      <c r="B142" s="51"/>
      <c r="C142" s="51"/>
      <c r="D142" s="51"/>
      <c r="E142" s="51"/>
    </row>
    <row r="143" spans="2:5">
      <c r="B143" s="51"/>
      <c r="C143" s="51"/>
      <c r="D143" s="51"/>
      <c r="E143" s="51"/>
    </row>
    <row r="144" spans="2:5">
      <c r="B144" s="51"/>
      <c r="C144" s="51"/>
      <c r="D144" s="51"/>
      <c r="E144" s="51"/>
    </row>
    <row r="145" spans="2:5">
      <c r="B145" s="51"/>
      <c r="C145" s="51"/>
      <c r="D145" s="51"/>
      <c r="E145" s="51"/>
    </row>
    <row r="146" spans="2:5">
      <c r="B146" s="51"/>
      <c r="C146" s="51"/>
      <c r="D146" s="51"/>
      <c r="E146" s="51"/>
    </row>
    <row r="147" spans="2:5">
      <c r="B147" s="51"/>
      <c r="C147" s="51"/>
      <c r="D147" s="51"/>
      <c r="E147" s="51"/>
    </row>
    <row r="148" spans="2:5">
      <c r="B148" s="51"/>
      <c r="C148" s="51"/>
      <c r="D148" s="51"/>
      <c r="E148" s="51"/>
    </row>
    <row r="149" spans="2:5">
      <c r="B149" s="51"/>
      <c r="C149" s="51"/>
      <c r="D149" s="51"/>
      <c r="E149" s="51"/>
    </row>
    <row r="150" spans="2:5">
      <c r="B150" s="51"/>
      <c r="C150" s="51"/>
      <c r="D150" s="51"/>
      <c r="E150" s="51"/>
    </row>
    <row r="151" spans="2:5">
      <c r="B151" s="51"/>
      <c r="C151" s="51"/>
      <c r="D151" s="51"/>
      <c r="E151" s="51"/>
    </row>
    <row r="152" spans="2:5">
      <c r="B152" s="51"/>
      <c r="C152" s="51"/>
      <c r="D152" s="51"/>
      <c r="E152" s="51"/>
    </row>
    <row r="153" spans="2:5">
      <c r="B153" s="51"/>
      <c r="C153" s="51"/>
      <c r="D153" s="51"/>
      <c r="E153" s="51"/>
    </row>
    <row r="154" spans="2:5">
      <c r="B154" s="51"/>
      <c r="C154" s="51"/>
      <c r="D154" s="51"/>
      <c r="E154" s="51"/>
    </row>
    <row r="155" spans="2:5">
      <c r="B155" s="51"/>
      <c r="C155" s="51"/>
      <c r="D155" s="51"/>
      <c r="E155" s="51"/>
    </row>
    <row r="156" spans="2:5">
      <c r="B156" s="51"/>
      <c r="C156" s="51"/>
      <c r="D156" s="51"/>
      <c r="E156" s="51"/>
    </row>
    <row r="157" spans="2:5">
      <c r="B157" s="51"/>
      <c r="C157" s="51"/>
      <c r="D157" s="51"/>
      <c r="E157" s="51"/>
    </row>
    <row r="158" spans="2:5">
      <c r="B158" s="51"/>
      <c r="C158" s="51"/>
      <c r="D158" s="51"/>
      <c r="E158" s="51"/>
    </row>
    <row r="159" spans="2:5">
      <c r="B159" s="51"/>
      <c r="C159" s="51"/>
      <c r="D159" s="51"/>
      <c r="E159" s="51"/>
    </row>
    <row r="160" spans="2:5">
      <c r="B160" s="51"/>
      <c r="C160" s="51"/>
      <c r="D160" s="51"/>
      <c r="E160" s="51"/>
    </row>
    <row r="161" spans="2:5">
      <c r="B161" s="51"/>
      <c r="C161" s="51"/>
      <c r="D161" s="51"/>
      <c r="E161" s="51"/>
    </row>
    <row r="162" spans="2:5">
      <c r="B162" s="51"/>
      <c r="C162" s="51"/>
      <c r="D162" s="51"/>
      <c r="E162" s="51"/>
    </row>
    <row r="163" spans="2:5">
      <c r="B163" s="51"/>
      <c r="C163" s="51"/>
      <c r="D163" s="51"/>
      <c r="E163" s="51"/>
    </row>
    <row r="164" spans="2:5">
      <c r="B164" s="51"/>
      <c r="C164" s="51"/>
      <c r="D164" s="51"/>
      <c r="E164" s="51"/>
    </row>
    <row r="165" spans="2:5">
      <c r="B165" s="51"/>
      <c r="C165" s="51"/>
      <c r="D165" s="51"/>
      <c r="E165" s="51"/>
    </row>
    <row r="166" spans="2:5">
      <c r="B166" s="51"/>
      <c r="C166" s="51"/>
      <c r="D166" s="51"/>
      <c r="E166" s="51"/>
    </row>
    <row r="167" spans="2:5">
      <c r="B167" s="51"/>
      <c r="C167" s="51"/>
      <c r="D167" s="51"/>
      <c r="E167" s="51"/>
    </row>
    <row r="168" spans="2:5">
      <c r="B168" s="51"/>
      <c r="C168" s="51"/>
      <c r="D168" s="51"/>
      <c r="E168" s="51"/>
    </row>
    <row r="169" spans="2:5">
      <c r="B169" s="51"/>
      <c r="C169" s="51"/>
      <c r="D169" s="51"/>
      <c r="E169" s="51"/>
    </row>
    <row r="170" spans="2:5">
      <c r="B170" s="51"/>
      <c r="C170" s="51"/>
      <c r="D170" s="51"/>
      <c r="E170" s="51"/>
    </row>
    <row r="171" spans="2:5">
      <c r="B171" s="51"/>
      <c r="C171" s="51"/>
      <c r="D171" s="51"/>
      <c r="E171" s="51"/>
    </row>
    <row r="172" spans="2:5">
      <c r="B172" s="51"/>
      <c r="C172" s="51"/>
      <c r="D172" s="51"/>
      <c r="E172" s="51"/>
    </row>
    <row r="173" spans="2:5">
      <c r="B173" s="51"/>
      <c r="C173" s="51"/>
      <c r="D173" s="51"/>
      <c r="E173" s="51"/>
    </row>
    <row r="174" spans="2:5">
      <c r="B174" s="51"/>
      <c r="C174" s="51"/>
      <c r="D174" s="51"/>
      <c r="E174" s="51"/>
    </row>
    <row r="175" spans="2:5">
      <c r="B175" s="51"/>
      <c r="C175" s="51"/>
      <c r="D175" s="51"/>
      <c r="E175" s="51"/>
    </row>
    <row r="176" spans="2:5">
      <c r="B176" s="51"/>
      <c r="C176" s="51"/>
      <c r="D176" s="51"/>
      <c r="E176" s="51"/>
    </row>
    <row r="177" spans="2:5">
      <c r="B177" s="51"/>
      <c r="C177" s="51"/>
      <c r="D177" s="51"/>
      <c r="E177" s="51"/>
    </row>
    <row r="178" spans="2:5">
      <c r="B178" s="51"/>
      <c r="C178" s="51"/>
      <c r="D178" s="51"/>
      <c r="E178" s="51"/>
    </row>
    <row r="179" spans="2:5">
      <c r="B179" s="51"/>
      <c r="C179" s="51"/>
      <c r="D179" s="51"/>
      <c r="E179" s="51"/>
    </row>
    <row r="180" spans="2:5">
      <c r="B180" s="51"/>
      <c r="C180" s="51"/>
      <c r="D180" s="51"/>
      <c r="E180" s="51"/>
    </row>
    <row r="181" spans="2:5">
      <c r="B181" s="51"/>
      <c r="C181" s="51"/>
      <c r="D181" s="51"/>
      <c r="E181" s="51"/>
    </row>
    <row r="182" spans="2:5">
      <c r="B182" s="51"/>
      <c r="C182" s="51"/>
      <c r="D182" s="51"/>
      <c r="E182" s="51"/>
    </row>
    <row r="183" spans="2:5">
      <c r="B183" s="51"/>
      <c r="C183" s="51"/>
      <c r="D183" s="51"/>
      <c r="E183" s="51"/>
    </row>
    <row r="184" spans="2:5">
      <c r="B184" s="51"/>
      <c r="C184" s="51"/>
      <c r="D184" s="51"/>
      <c r="E184" s="51"/>
    </row>
    <row r="185" spans="2:5">
      <c r="B185" s="51"/>
      <c r="C185" s="51"/>
      <c r="D185" s="51"/>
      <c r="E185" s="51"/>
    </row>
    <row r="186" spans="2:5">
      <c r="B186" s="51"/>
      <c r="C186" s="51"/>
      <c r="D186" s="51"/>
      <c r="E186" s="51"/>
    </row>
    <row r="187" spans="2:5">
      <c r="B187" s="51"/>
      <c r="C187" s="51"/>
      <c r="D187" s="51"/>
      <c r="E187" s="51"/>
    </row>
    <row r="188" spans="2:5">
      <c r="B188" s="51"/>
      <c r="C188" s="51"/>
      <c r="D188" s="51"/>
      <c r="E188" s="51"/>
    </row>
    <row r="189" spans="2:5">
      <c r="B189" s="51"/>
      <c r="C189" s="51"/>
      <c r="D189" s="51"/>
      <c r="E189" s="51"/>
    </row>
    <row r="190" spans="2:5">
      <c r="B190" s="51"/>
      <c r="C190" s="51"/>
      <c r="D190" s="51"/>
      <c r="E190" s="51"/>
    </row>
    <row r="191" spans="2:5">
      <c r="B191" s="51"/>
      <c r="C191" s="51"/>
      <c r="D191" s="51"/>
      <c r="E191" s="51"/>
    </row>
    <row r="192" spans="2:5">
      <c r="B192" s="51"/>
      <c r="C192" s="51"/>
      <c r="D192" s="51"/>
      <c r="E192" s="51"/>
    </row>
    <row r="193" spans="2:5">
      <c r="B193" s="51"/>
      <c r="C193" s="51"/>
      <c r="D193" s="51"/>
      <c r="E193" s="51"/>
    </row>
    <row r="194" spans="2:5">
      <c r="B194" s="51"/>
      <c r="C194" s="51"/>
      <c r="D194" s="51"/>
      <c r="E194" s="51"/>
    </row>
    <row r="195" spans="2:5">
      <c r="B195" s="51"/>
      <c r="C195" s="51"/>
      <c r="D195" s="51"/>
      <c r="E195" s="51"/>
    </row>
    <row r="196" spans="2:5">
      <c r="B196" s="51"/>
      <c r="C196" s="51"/>
      <c r="D196" s="51"/>
      <c r="E196" s="51"/>
    </row>
    <row r="197" spans="2:5">
      <c r="B197" s="51"/>
      <c r="C197" s="51"/>
      <c r="D197" s="51"/>
      <c r="E197" s="51"/>
    </row>
    <row r="198" spans="2:5">
      <c r="B198" s="51"/>
      <c r="C198" s="51"/>
      <c r="D198" s="51"/>
      <c r="E198" s="51"/>
    </row>
    <row r="199" spans="2:5">
      <c r="B199" s="51"/>
      <c r="C199" s="51"/>
      <c r="D199" s="51"/>
      <c r="E199" s="51"/>
    </row>
    <row r="200" spans="2:5">
      <c r="B200" s="51"/>
      <c r="C200" s="51"/>
      <c r="D200" s="51"/>
      <c r="E200" s="51"/>
    </row>
    <row r="201" spans="2:5">
      <c r="B201" s="51"/>
      <c r="C201" s="51"/>
      <c r="D201" s="51"/>
      <c r="E201" s="51"/>
    </row>
    <row r="202" spans="2:5">
      <c r="B202" s="51"/>
      <c r="C202" s="51"/>
      <c r="D202" s="51"/>
      <c r="E202" s="51"/>
    </row>
    <row r="203" spans="2:5">
      <c r="B203" s="51"/>
      <c r="C203" s="51"/>
      <c r="D203" s="51"/>
      <c r="E203" s="51"/>
    </row>
    <row r="204" spans="2:5">
      <c r="B204" s="51"/>
      <c r="C204" s="51"/>
      <c r="D204" s="51"/>
      <c r="E204" s="51"/>
    </row>
    <row r="205" spans="2:5">
      <c r="B205" s="51"/>
      <c r="C205" s="51"/>
      <c r="D205" s="51"/>
      <c r="E205" s="51"/>
    </row>
    <row r="206" spans="2:5">
      <c r="B206" s="51"/>
      <c r="C206" s="51"/>
      <c r="D206" s="51"/>
      <c r="E206" s="51"/>
    </row>
    <row r="207" spans="2:5">
      <c r="B207" s="51"/>
      <c r="C207" s="51"/>
      <c r="D207" s="51"/>
      <c r="E207" s="51"/>
    </row>
    <row r="208" spans="2:5">
      <c r="B208" s="51"/>
      <c r="C208" s="51"/>
      <c r="D208" s="51"/>
      <c r="E208" s="51"/>
    </row>
    <row r="209" spans="2:5">
      <c r="B209" s="51"/>
      <c r="C209" s="51"/>
      <c r="D209" s="51"/>
      <c r="E209" s="51"/>
    </row>
    <row r="210" spans="2:5">
      <c r="B210" s="51"/>
      <c r="C210" s="51"/>
      <c r="D210" s="51"/>
      <c r="E210" s="51"/>
    </row>
    <row r="211" spans="2:5">
      <c r="B211" s="51"/>
      <c r="C211" s="51"/>
      <c r="D211" s="51"/>
      <c r="E211" s="51"/>
    </row>
    <row r="212" spans="2:5">
      <c r="B212" s="51"/>
      <c r="C212" s="51"/>
      <c r="D212" s="51"/>
      <c r="E212" s="51"/>
    </row>
    <row r="213" spans="2:5">
      <c r="B213" s="51"/>
      <c r="C213" s="51"/>
      <c r="D213" s="51"/>
      <c r="E213" s="51"/>
    </row>
    <row r="214" spans="2:5">
      <c r="B214" s="51"/>
      <c r="C214" s="51"/>
      <c r="D214" s="51"/>
      <c r="E214" s="51"/>
    </row>
    <row r="215" spans="2:5">
      <c r="B215" s="51"/>
      <c r="C215" s="51"/>
      <c r="D215" s="51"/>
      <c r="E215" s="51"/>
    </row>
    <row r="216" spans="2:5">
      <c r="B216" s="51"/>
      <c r="C216" s="51"/>
      <c r="D216" s="51"/>
      <c r="E216" s="51"/>
    </row>
    <row r="217" spans="2:5">
      <c r="B217" s="51"/>
      <c r="C217" s="51"/>
      <c r="D217" s="51"/>
      <c r="E217" s="51"/>
    </row>
    <row r="218" spans="2:5">
      <c r="B218" s="51"/>
      <c r="C218" s="51"/>
      <c r="D218" s="51"/>
      <c r="E218" s="51"/>
    </row>
    <row r="219" spans="2:5">
      <c r="B219" s="51"/>
      <c r="C219" s="51"/>
      <c r="D219" s="51"/>
      <c r="E219" s="51"/>
    </row>
    <row r="220" spans="2:5">
      <c r="B220" s="51"/>
      <c r="C220" s="51"/>
      <c r="D220" s="51"/>
      <c r="E220" s="51"/>
    </row>
    <row r="221" spans="2:5">
      <c r="B221" s="51"/>
      <c r="C221" s="51"/>
      <c r="D221" s="51"/>
      <c r="E221" s="51"/>
    </row>
    <row r="222" spans="2:5">
      <c r="B222" s="51"/>
      <c r="C222" s="51"/>
      <c r="D222" s="51"/>
      <c r="E222" s="51"/>
    </row>
    <row r="223" spans="2:5">
      <c r="B223" s="51"/>
      <c r="C223" s="51"/>
      <c r="D223" s="51"/>
      <c r="E223" s="51"/>
    </row>
    <row r="224" spans="2:5">
      <c r="B224" s="51"/>
      <c r="C224" s="51"/>
      <c r="D224" s="51"/>
      <c r="E224" s="51"/>
    </row>
    <row r="225" spans="2:5">
      <c r="B225" s="51"/>
      <c r="C225" s="51"/>
      <c r="D225" s="51"/>
      <c r="E225" s="51"/>
    </row>
    <row r="226" spans="2:5">
      <c r="B226" s="51"/>
      <c r="C226" s="51"/>
      <c r="D226" s="51"/>
      <c r="E226" s="51"/>
    </row>
    <row r="227" spans="2:5">
      <c r="B227" s="51"/>
      <c r="C227" s="51"/>
      <c r="D227" s="51"/>
      <c r="E227" s="51"/>
    </row>
    <row r="228" spans="2:5">
      <c r="B228" s="51"/>
      <c r="C228" s="51"/>
      <c r="D228" s="51"/>
      <c r="E228" s="51"/>
    </row>
    <row r="229" spans="2:5">
      <c r="B229" s="51"/>
      <c r="C229" s="51"/>
      <c r="D229" s="51"/>
      <c r="E229" s="51"/>
    </row>
    <row r="230" spans="2:5">
      <c r="B230" s="51"/>
      <c r="C230" s="51"/>
      <c r="D230" s="51"/>
      <c r="E230" s="51"/>
    </row>
    <row r="231" spans="2:5">
      <c r="B231" s="51"/>
      <c r="C231" s="51"/>
      <c r="D231" s="51"/>
      <c r="E231" s="51"/>
    </row>
    <row r="232" spans="2:5">
      <c r="B232" s="51"/>
      <c r="C232" s="51"/>
      <c r="D232" s="51"/>
      <c r="E232" s="51"/>
    </row>
    <row r="233" spans="2:5">
      <c r="B233" s="51"/>
      <c r="C233" s="51"/>
      <c r="D233" s="51"/>
      <c r="E233" s="51"/>
    </row>
    <row r="234" spans="2:5">
      <c r="B234" s="51"/>
      <c r="C234" s="51"/>
      <c r="D234" s="51"/>
      <c r="E234" s="51"/>
    </row>
    <row r="235" spans="2:5">
      <c r="B235" s="51"/>
      <c r="C235" s="51"/>
      <c r="D235" s="51"/>
      <c r="E235" s="51"/>
    </row>
    <row r="236" spans="2:5">
      <c r="B236" s="51"/>
      <c r="C236" s="51"/>
      <c r="D236" s="51"/>
      <c r="E236" s="51"/>
    </row>
    <row r="237" spans="2:5">
      <c r="B237" s="51"/>
      <c r="C237" s="51"/>
      <c r="D237" s="51"/>
      <c r="E237" s="51"/>
    </row>
    <row r="238" spans="2:5">
      <c r="B238" s="51"/>
      <c r="C238" s="51"/>
      <c r="D238" s="51"/>
      <c r="E238" s="51"/>
    </row>
    <row r="239" spans="2:5">
      <c r="B239" s="51"/>
      <c r="C239" s="51"/>
      <c r="D239" s="51"/>
      <c r="E239" s="51"/>
    </row>
    <row r="240" spans="2:5">
      <c r="B240" s="51"/>
      <c r="C240" s="51"/>
      <c r="D240" s="51"/>
      <c r="E240" s="51"/>
    </row>
    <row r="241" spans="2:5">
      <c r="B241" s="51"/>
      <c r="C241" s="51"/>
      <c r="D241" s="51"/>
      <c r="E241" s="51"/>
    </row>
    <row r="242" spans="2:5">
      <c r="B242" s="51"/>
      <c r="C242" s="51"/>
      <c r="D242" s="51"/>
      <c r="E242" s="51"/>
    </row>
    <row r="243" spans="2:5">
      <c r="B243" s="51"/>
      <c r="C243" s="51"/>
      <c r="D243" s="51"/>
      <c r="E243" s="51"/>
    </row>
    <row r="244" spans="2:5">
      <c r="B244" s="51"/>
      <c r="C244" s="51"/>
      <c r="D244" s="51"/>
      <c r="E244" s="51"/>
    </row>
    <row r="245" spans="2:5">
      <c r="B245" s="51"/>
      <c r="C245" s="51"/>
      <c r="D245" s="51"/>
      <c r="E245" s="51"/>
    </row>
    <row r="246" spans="2:5">
      <c r="B246" s="51"/>
      <c r="C246" s="51"/>
      <c r="D246" s="51"/>
      <c r="E246" s="51"/>
    </row>
    <row r="247" spans="2:5">
      <c r="B247" s="51"/>
      <c r="C247" s="51"/>
      <c r="D247" s="51"/>
      <c r="E247" s="51"/>
    </row>
    <row r="248" spans="2:5">
      <c r="B248" s="51"/>
      <c r="C248" s="51"/>
      <c r="D248" s="51"/>
      <c r="E248" s="51"/>
    </row>
    <row r="249" spans="2:5">
      <c r="B249" s="51"/>
      <c r="C249" s="51"/>
      <c r="D249" s="51"/>
      <c r="E249" s="51"/>
    </row>
    <row r="250" spans="2:5">
      <c r="B250" s="51"/>
      <c r="C250" s="51"/>
      <c r="D250" s="51"/>
      <c r="E250" s="51"/>
    </row>
    <row r="251" spans="2:5">
      <c r="B251" s="51"/>
      <c r="C251" s="51"/>
      <c r="D251" s="51"/>
      <c r="E251" s="51"/>
    </row>
    <row r="252" spans="2:5">
      <c r="B252" s="51"/>
      <c r="C252" s="51"/>
      <c r="D252" s="51"/>
      <c r="E252" s="51"/>
    </row>
  </sheetData>
  <mergeCells count="16">
    <mergeCell ref="B53:C53"/>
    <mergeCell ref="H53:I53"/>
    <mergeCell ref="E3:I3"/>
    <mergeCell ref="I4:J4"/>
    <mergeCell ref="B23:B25"/>
    <mergeCell ref="C23:F23"/>
    <mergeCell ref="C24:E24"/>
    <mergeCell ref="G24:I24"/>
    <mergeCell ref="C2:K2"/>
    <mergeCell ref="A1:D1"/>
    <mergeCell ref="U24:V24"/>
    <mergeCell ref="O24:P24"/>
    <mergeCell ref="Q24:R24"/>
    <mergeCell ref="S24:T24"/>
    <mergeCell ref="O23:V23"/>
    <mergeCell ref="K24:M24"/>
  </mergeCells>
  <hyperlinks>
    <hyperlink ref="A1:B1" location="Index!A1" display="Return to Index (Table of Contents)"/>
  </hyperlinks>
  <pageMargins left="0.75" right="0.75" top="1" bottom="1" header="0.5" footer="0.5"/>
  <pageSetup scale="28" orientation="portrait" r:id="rId1"/>
  <headerFooter alignWithMargins="0"/>
  <ignoredErrors>
    <ignoredError sqref="S26:T44" unlockedFormula="1"/>
    <ignoredError sqref="J56:L5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Pop 1960-2025</vt:lpstr>
      <vt:lpstr>CitiesTowns-rankings</vt:lpstr>
      <vt:lpstr>COG Agencies Intercensal</vt:lpstr>
      <vt:lpstr>Age Pyramid10-14 Region</vt:lpstr>
      <vt:lpstr>Age Pyramid10-13 Region</vt:lpstr>
      <vt:lpstr>Age Pyramid00-10 Region</vt:lpstr>
      <vt:lpstr>Age Pyramid80-90</vt:lpstr>
      <vt:lpstr>CtyPyramid2014</vt:lpstr>
      <vt:lpstr>CtyPyramid2013</vt:lpstr>
      <vt:lpstr>2014Estimates</vt:lpstr>
      <vt:lpstr>2014estBroadAge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Dennis</dc:creator>
  <cp:lastModifiedBy>Jami Dennis</cp:lastModifiedBy>
  <dcterms:created xsi:type="dcterms:W3CDTF">2015-03-10T05:33:44Z</dcterms:created>
  <dcterms:modified xsi:type="dcterms:W3CDTF">2015-08-26T18:01:54Z</dcterms:modified>
</cp:coreProperties>
</file>